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atest " sheetId="13" r:id="rId1"/>
    <sheet name="Table" sheetId="9" r:id="rId2"/>
    <sheet name="W2" sheetId="15" r:id="rId3"/>
    <sheet name="W3" sheetId="17" r:id="rId4"/>
    <sheet name="Fixtures" sheetId="3" r:id="rId5"/>
    <sheet name="Squads" sheetId="1" r:id="rId6"/>
    <sheet name="CatD" sheetId="10" r:id="rId7"/>
    <sheet name="Diary" sheetId="14" r:id="rId8"/>
    <sheet name="WF" sheetId="22" r:id="rId9"/>
    <sheet name="WC" sheetId="24" r:id="rId10"/>
    <sheet name="WF4" sheetId="25" r:id="rId11"/>
    <sheet name="WC4" sheetId="26" r:id="rId12"/>
    <sheet name="Owners" sheetId="2" r:id="rId13"/>
    <sheet name="Matches" sheetId="21" r:id="rId14"/>
    <sheet name="W1" sheetId="5" r:id="rId15"/>
    <sheet name="W4" sheetId="18" r:id="rId16"/>
    <sheet name="W5" sheetId="19" r:id="rId17"/>
    <sheet name="W6" sheetId="20" r:id="rId18"/>
    <sheet name="tlge-tot" sheetId="7" r:id="rId19"/>
  </sheets>
  <definedNames>
    <definedName name="_xlnm._FilterDatabase" localSheetId="6" hidden="1">CatD!$A$1:$H$265</definedName>
    <definedName name="_xlnm._FilterDatabase" localSheetId="4" hidden="1">Fixtures!$A$1:$AF$241</definedName>
    <definedName name="_xlnm._FilterDatabase" localSheetId="5" hidden="1">Squads!$A$1:$I$266</definedName>
    <definedName name="_xlnm._FilterDatabase" localSheetId="14" hidden="1">'W1'!$B$1:$AF$1</definedName>
    <definedName name="_xlnm._FilterDatabase" localSheetId="2" hidden="1">'W2'!$B$1:$AF$1</definedName>
    <definedName name="_xlnm._FilterDatabase" localSheetId="3" hidden="1">'W3'!$B$1:$AF$1</definedName>
    <definedName name="_xlnm._FilterDatabase" localSheetId="15" hidden="1">'W4'!$B$1:$AF$1</definedName>
    <definedName name="_xlnm._FilterDatabase" localSheetId="16" hidden="1">'W5'!$B$1:$AF$1</definedName>
    <definedName name="_xlnm._FilterDatabase" localSheetId="17" hidden="1">'W6'!$B$1:$AF$1</definedName>
    <definedName name="_xlnm._FilterDatabase" localSheetId="9" hidden="1">WC!$B$1:$AF$1</definedName>
    <definedName name="_xlnm._FilterDatabase" localSheetId="11" hidden="1">'WC4'!$B$1:$AF$1</definedName>
    <definedName name="_xlnm._FilterDatabase" localSheetId="8" hidden="1">WF!$B$1:$AF$1</definedName>
    <definedName name="_xlnm._FilterDatabase" localSheetId="10" hidden="1">'WF4'!$B$1:$AF$1</definedName>
    <definedName name="_ht1" localSheetId="2">'W2'!$B$3</definedName>
    <definedName name="_ht1" localSheetId="3">'W3'!$B$3</definedName>
    <definedName name="_ht1" localSheetId="15">'W4'!$B$3</definedName>
    <definedName name="_ht1" localSheetId="16">'W5'!$B$3</definedName>
    <definedName name="_ht1" localSheetId="17">'W6'!$B$3</definedName>
    <definedName name="_ht1" localSheetId="9">WC!$B$3</definedName>
    <definedName name="_ht1" localSheetId="11">'WC4'!$B$3</definedName>
    <definedName name="_ht1" localSheetId="8">WF!$B$3</definedName>
    <definedName name="_ht1" localSheetId="10">'WF4'!$B$3</definedName>
    <definedName name="_ht1">'W1'!$B$3</definedName>
    <definedName name="names">Owners!$A$2:$A$17</definedName>
    <definedName name="owner">Owners!$B$2:$B$17</definedName>
    <definedName name="_xlnm.Print_Area" localSheetId="4">Fixtures!$A$1:$J$49</definedName>
    <definedName name="_xlnm.Print_Area" localSheetId="18">'tlge-tot'!$A$1:$K$48</definedName>
    <definedName name="_xlnm.Print_Area" localSheetId="14">'W1'!$B$1:$AA$351</definedName>
    <definedName name="_xlnm.Print_Area" localSheetId="2">'W2'!$B$1:$AA$351</definedName>
    <definedName name="_xlnm.Print_Area" localSheetId="3">'W3'!$B$1:$AA$351</definedName>
    <definedName name="_xlnm.Print_Area" localSheetId="15">'W4'!$B$1:$AA$351</definedName>
    <definedName name="_xlnm.Print_Area" localSheetId="16">'W5'!$B$1:$AA$351</definedName>
    <definedName name="_xlnm.Print_Area" localSheetId="17">'W6'!$B$1:$AA$351</definedName>
    <definedName name="_xlnm.Print_Area" localSheetId="9">WC!$B$1:$AA$351</definedName>
    <definedName name="_xlnm.Print_Area" localSheetId="11">'WC4'!$B$1:$AA$351</definedName>
    <definedName name="_xlnm.Print_Area" localSheetId="8">WF!$B$1:$AA$351</definedName>
    <definedName name="_xlnm.Print_Area" localSheetId="10">'WF4'!$B$1:$AA$351</definedName>
  </definedNames>
  <calcPr calcId="145621"/>
</workbook>
</file>

<file path=xl/calcChain.xml><?xml version="1.0" encoding="utf-8"?>
<calcChain xmlns="http://schemas.openxmlformats.org/spreadsheetml/2006/main">
  <c r="E26" i="3" l="1"/>
  <c r="AA346" i="26" l="1"/>
  <c r="X346" i="26"/>
  <c r="U346" i="26"/>
  <c r="R346" i="26"/>
  <c r="O346" i="26"/>
  <c r="L346" i="26"/>
  <c r="AB346" i="26" s="1"/>
  <c r="I346" i="26"/>
  <c r="AC346" i="26" s="1"/>
  <c r="Y345" i="26"/>
  <c r="V345" i="26"/>
  <c r="S345" i="26"/>
  <c r="P345" i="26"/>
  <c r="M345" i="26"/>
  <c r="J345" i="26"/>
  <c r="AB345" i="26" s="1"/>
  <c r="G348" i="26" s="1"/>
  <c r="G345" i="26"/>
  <c r="A333" i="26"/>
  <c r="B332" i="26"/>
  <c r="E332" i="26" s="1"/>
  <c r="AA325" i="26"/>
  <c r="X325" i="26"/>
  <c r="U325" i="26"/>
  <c r="R325" i="26"/>
  <c r="O325" i="26"/>
  <c r="L325" i="26"/>
  <c r="I325" i="26"/>
  <c r="AC325" i="26" s="1"/>
  <c r="Y324" i="26"/>
  <c r="V324" i="26"/>
  <c r="S324" i="26"/>
  <c r="P324" i="26"/>
  <c r="M324" i="26"/>
  <c r="J324" i="26"/>
  <c r="G324" i="26"/>
  <c r="AB324" i="26" s="1"/>
  <c r="G327" i="26" s="1"/>
  <c r="A312" i="26"/>
  <c r="B311" i="26"/>
  <c r="E311" i="26" s="1"/>
  <c r="J309" i="26"/>
  <c r="B309" i="26"/>
  <c r="A309" i="26"/>
  <c r="E309" i="26" s="1"/>
  <c r="AA302" i="26"/>
  <c r="X302" i="26"/>
  <c r="U302" i="26"/>
  <c r="R302" i="26"/>
  <c r="AB302" i="26" s="1"/>
  <c r="O302" i="26"/>
  <c r="L302" i="26"/>
  <c r="I302" i="26"/>
  <c r="AC302" i="26" s="1"/>
  <c r="Y301" i="26"/>
  <c r="V301" i="26"/>
  <c r="S301" i="26"/>
  <c r="P301" i="26"/>
  <c r="AB301" i="26" s="1"/>
  <c r="G304" i="26" s="1"/>
  <c r="M301" i="26"/>
  <c r="J301" i="26"/>
  <c r="G301" i="26"/>
  <c r="A289" i="26"/>
  <c r="B288" i="26" s="1"/>
  <c r="E288" i="26" s="1"/>
  <c r="AA281" i="26"/>
  <c r="X281" i="26"/>
  <c r="U281" i="26"/>
  <c r="R281" i="26"/>
  <c r="O281" i="26"/>
  <c r="L281" i="26"/>
  <c r="I281" i="26"/>
  <c r="AC281" i="26" s="1"/>
  <c r="Y280" i="26"/>
  <c r="V280" i="26"/>
  <c r="S280" i="26"/>
  <c r="P280" i="26"/>
  <c r="M280" i="26"/>
  <c r="J280" i="26"/>
  <c r="G280" i="26"/>
  <c r="AB280" i="26" s="1"/>
  <c r="A268" i="26"/>
  <c r="B267" i="26" s="1"/>
  <c r="E267" i="26" s="1"/>
  <c r="J265" i="26"/>
  <c r="E265" i="26"/>
  <c r="B265" i="26"/>
  <c r="A265" i="26"/>
  <c r="AA258" i="26"/>
  <c r="X258" i="26"/>
  <c r="U258" i="26"/>
  <c r="R258" i="26"/>
  <c r="O258" i="26"/>
  <c r="L258" i="26"/>
  <c r="AB258" i="26" s="1"/>
  <c r="I258" i="26"/>
  <c r="AC258" i="26" s="1"/>
  <c r="Y257" i="26"/>
  <c r="V257" i="26"/>
  <c r="S257" i="26"/>
  <c r="P257" i="26"/>
  <c r="M257" i="26"/>
  <c r="J257" i="26"/>
  <c r="AB257" i="26" s="1"/>
  <c r="G257" i="26"/>
  <c r="A245" i="26"/>
  <c r="B244" i="26"/>
  <c r="E244" i="26" s="1"/>
  <c r="AA237" i="26"/>
  <c r="X237" i="26"/>
  <c r="U237" i="26"/>
  <c r="R237" i="26"/>
  <c r="O237" i="26"/>
  <c r="L237" i="26"/>
  <c r="I237" i="26"/>
  <c r="AC237" i="26" s="1"/>
  <c r="Y236" i="26"/>
  <c r="V236" i="26"/>
  <c r="S236" i="26"/>
  <c r="P236" i="26"/>
  <c r="M236" i="26"/>
  <c r="J236" i="26"/>
  <c r="G236" i="26"/>
  <c r="AB236" i="26" s="1"/>
  <c r="A224" i="26"/>
  <c r="E223" i="26"/>
  <c r="B223" i="26"/>
  <c r="J221" i="26"/>
  <c r="B221" i="26"/>
  <c r="A221" i="26"/>
  <c r="E221" i="26" s="1"/>
  <c r="AA214" i="26"/>
  <c r="X214" i="26"/>
  <c r="U214" i="26"/>
  <c r="R214" i="26"/>
  <c r="O214" i="26"/>
  <c r="AC214" i="26" s="1"/>
  <c r="L214" i="26"/>
  <c r="AB214" i="26" s="1"/>
  <c r="Y213" i="26"/>
  <c r="V213" i="26"/>
  <c r="S213" i="26"/>
  <c r="P213" i="26"/>
  <c r="M213" i="26"/>
  <c r="J213" i="26"/>
  <c r="AB213" i="26" s="1"/>
  <c r="A201" i="26"/>
  <c r="B200" i="26" s="1"/>
  <c r="E200" i="26" s="1"/>
  <c r="AA193" i="26"/>
  <c r="X193" i="26"/>
  <c r="U193" i="26"/>
  <c r="R193" i="26"/>
  <c r="O193" i="26"/>
  <c r="L193" i="26"/>
  <c r="AB193" i="26" s="1"/>
  <c r="I193" i="26"/>
  <c r="AC193" i="26" s="1"/>
  <c r="Y192" i="26"/>
  <c r="V192" i="26"/>
  <c r="S192" i="26"/>
  <c r="P192" i="26"/>
  <c r="M192" i="26"/>
  <c r="J192" i="26"/>
  <c r="AB192" i="26" s="1"/>
  <c r="G192" i="26"/>
  <c r="A180" i="26"/>
  <c r="B179" i="26"/>
  <c r="E179" i="26" s="1"/>
  <c r="A177" i="26"/>
  <c r="J177" i="26" s="1"/>
  <c r="AA170" i="26"/>
  <c r="X170" i="26"/>
  <c r="U170" i="26"/>
  <c r="R170" i="26"/>
  <c r="O170" i="26"/>
  <c r="L170" i="26"/>
  <c r="I170" i="26"/>
  <c r="AC170" i="26" s="1"/>
  <c r="Y169" i="26"/>
  <c r="V169" i="26"/>
  <c r="S169" i="26"/>
  <c r="P169" i="26"/>
  <c r="M169" i="26"/>
  <c r="J169" i="26"/>
  <c r="G169" i="26"/>
  <c r="AB169" i="26" s="1"/>
  <c r="G172" i="26" s="1"/>
  <c r="A157" i="26"/>
  <c r="E156" i="26"/>
  <c r="B156" i="26"/>
  <c r="AA149" i="26"/>
  <c r="X149" i="26"/>
  <c r="U149" i="26"/>
  <c r="R149" i="26"/>
  <c r="AB149" i="26" s="1"/>
  <c r="O149" i="26"/>
  <c r="L149" i="26"/>
  <c r="I149" i="26"/>
  <c r="AC149" i="26" s="1"/>
  <c r="Y148" i="26"/>
  <c r="V148" i="26"/>
  <c r="S148" i="26"/>
  <c r="P148" i="26"/>
  <c r="AB148" i="26" s="1"/>
  <c r="G151" i="26" s="1"/>
  <c r="M148" i="26"/>
  <c r="J148" i="26"/>
  <c r="G148" i="26"/>
  <c r="A136" i="26"/>
  <c r="B135" i="26" s="1"/>
  <c r="E135" i="26" s="1"/>
  <c r="E133" i="26"/>
  <c r="A133" i="26"/>
  <c r="B133" i="26" s="1"/>
  <c r="AA126" i="26"/>
  <c r="X126" i="26"/>
  <c r="U126" i="26"/>
  <c r="R126" i="26"/>
  <c r="O126" i="26"/>
  <c r="L126" i="26"/>
  <c r="I126" i="26"/>
  <c r="AC126" i="26" s="1"/>
  <c r="Y125" i="26"/>
  <c r="V125" i="26"/>
  <c r="S125" i="26"/>
  <c r="P125" i="26"/>
  <c r="M125" i="26"/>
  <c r="J125" i="26"/>
  <c r="G125" i="26"/>
  <c r="AB125" i="26" s="1"/>
  <c r="G128" i="26" s="1"/>
  <c r="A113" i="26"/>
  <c r="B112" i="26" s="1"/>
  <c r="E112" i="26" s="1"/>
  <c r="AA105" i="26"/>
  <c r="X105" i="26"/>
  <c r="U105" i="26"/>
  <c r="R105" i="26"/>
  <c r="O105" i="26"/>
  <c r="L105" i="26"/>
  <c r="AB105" i="26" s="1"/>
  <c r="I105" i="26"/>
  <c r="AC105" i="26" s="1"/>
  <c r="Y104" i="26"/>
  <c r="V104" i="26"/>
  <c r="S104" i="26"/>
  <c r="P104" i="26"/>
  <c r="M104" i="26"/>
  <c r="J104" i="26"/>
  <c r="AB104" i="26" s="1"/>
  <c r="G107" i="26" s="1"/>
  <c r="G104" i="26"/>
  <c r="A92" i="26"/>
  <c r="B91" i="26"/>
  <c r="E91" i="26" s="1"/>
  <c r="A89" i="26"/>
  <c r="J89" i="26" s="1"/>
  <c r="AA82" i="26"/>
  <c r="X82" i="26"/>
  <c r="U82" i="26"/>
  <c r="R82" i="26"/>
  <c r="O82" i="26"/>
  <c r="L82" i="26"/>
  <c r="I82" i="26"/>
  <c r="Y81" i="26"/>
  <c r="V81" i="26"/>
  <c r="S81" i="26"/>
  <c r="P81" i="26"/>
  <c r="M81" i="26"/>
  <c r="J81" i="26"/>
  <c r="G81" i="26"/>
  <c r="AB81" i="26" s="1"/>
  <c r="A69" i="26"/>
  <c r="E68" i="26"/>
  <c r="B68" i="26"/>
  <c r="AA61" i="26"/>
  <c r="X61" i="26"/>
  <c r="U61" i="26"/>
  <c r="R61" i="26"/>
  <c r="AB61" i="26" s="1"/>
  <c r="O61" i="26"/>
  <c r="L61" i="26"/>
  <c r="I61" i="26"/>
  <c r="AC61" i="26" s="1"/>
  <c r="Y60" i="26"/>
  <c r="V60" i="26"/>
  <c r="S60" i="26"/>
  <c r="P60" i="26"/>
  <c r="AB60" i="26" s="1"/>
  <c r="G63" i="26" s="1"/>
  <c r="M60" i="26"/>
  <c r="J60" i="26"/>
  <c r="G60" i="26"/>
  <c r="A48" i="26"/>
  <c r="B47" i="26" s="1"/>
  <c r="E47" i="26" s="1"/>
  <c r="E45" i="26"/>
  <c r="B45" i="26"/>
  <c r="A45" i="26"/>
  <c r="J45" i="26" s="1"/>
  <c r="AA38" i="26"/>
  <c r="X38" i="26"/>
  <c r="U38" i="26"/>
  <c r="R38" i="26"/>
  <c r="O38" i="26"/>
  <c r="L38" i="26"/>
  <c r="I38" i="26"/>
  <c r="AC38" i="26" s="1"/>
  <c r="Y37" i="26"/>
  <c r="V37" i="26"/>
  <c r="S37" i="26"/>
  <c r="P37" i="26"/>
  <c r="M37" i="26"/>
  <c r="J37" i="26"/>
  <c r="G37" i="26"/>
  <c r="AB37" i="26" s="1"/>
  <c r="G40" i="26" s="1"/>
  <c r="A25" i="26"/>
  <c r="B24" i="26" s="1"/>
  <c r="E24" i="26" s="1"/>
  <c r="AA17" i="26"/>
  <c r="X17" i="26"/>
  <c r="U17" i="26"/>
  <c r="R17" i="26"/>
  <c r="O17" i="26"/>
  <c r="L17" i="26"/>
  <c r="I17" i="26"/>
  <c r="AC17" i="26" s="1"/>
  <c r="Y16" i="26"/>
  <c r="V16" i="26"/>
  <c r="S16" i="26"/>
  <c r="P16" i="26"/>
  <c r="M16" i="26"/>
  <c r="J16" i="26"/>
  <c r="G16" i="26"/>
  <c r="AB16" i="26" s="1"/>
  <c r="G19" i="26" s="1"/>
  <c r="B3" i="26"/>
  <c r="E3" i="26" s="1"/>
  <c r="J1" i="26"/>
  <c r="E1" i="26"/>
  <c r="B1" i="26"/>
  <c r="Y344" i="25"/>
  <c r="V344" i="25"/>
  <c r="S344" i="25"/>
  <c r="P344" i="25"/>
  <c r="M344" i="25"/>
  <c r="J344" i="25"/>
  <c r="G344" i="25"/>
  <c r="Y343" i="25"/>
  <c r="V343" i="25"/>
  <c r="S343" i="25"/>
  <c r="P343" i="25"/>
  <c r="M343" i="25"/>
  <c r="J343" i="25"/>
  <c r="G343" i="25"/>
  <c r="Y342" i="25"/>
  <c r="V342" i="25"/>
  <c r="S342" i="25"/>
  <c r="P342" i="25"/>
  <c r="M342" i="25"/>
  <c r="J342" i="25"/>
  <c r="G342" i="25"/>
  <c r="Y341" i="25"/>
  <c r="V341" i="25"/>
  <c r="S341" i="25"/>
  <c r="P341" i="25"/>
  <c r="M341" i="25"/>
  <c r="J341" i="25"/>
  <c r="G341" i="25"/>
  <c r="Y340" i="25"/>
  <c r="V340" i="25"/>
  <c r="S340" i="25"/>
  <c r="P340" i="25"/>
  <c r="M340" i="25"/>
  <c r="J340" i="25"/>
  <c r="G340" i="25"/>
  <c r="Y339" i="25"/>
  <c r="V339" i="25"/>
  <c r="S339" i="25"/>
  <c r="P339" i="25"/>
  <c r="M339" i="25"/>
  <c r="J339" i="25"/>
  <c r="G339" i="25"/>
  <c r="Y338" i="25"/>
  <c r="V338" i="25"/>
  <c r="S338" i="25"/>
  <c r="P338" i="25"/>
  <c r="M338" i="25"/>
  <c r="J338" i="25"/>
  <c r="G338" i="25"/>
  <c r="Y337" i="25"/>
  <c r="V337" i="25"/>
  <c r="S337" i="25"/>
  <c r="P337" i="25"/>
  <c r="M337" i="25"/>
  <c r="J337" i="25"/>
  <c r="G337" i="25"/>
  <c r="AA336" i="25"/>
  <c r="Y336" i="25"/>
  <c r="X336" i="25"/>
  <c r="V336" i="25"/>
  <c r="U336" i="25"/>
  <c r="S336" i="25"/>
  <c r="R336" i="25"/>
  <c r="P336" i="25"/>
  <c r="O336" i="25"/>
  <c r="M336" i="25"/>
  <c r="L336" i="25"/>
  <c r="J336" i="25"/>
  <c r="I336" i="25"/>
  <c r="G336" i="25"/>
  <c r="AA335" i="25"/>
  <c r="Y335" i="25"/>
  <c r="X335" i="25"/>
  <c r="V335" i="25"/>
  <c r="U335" i="25"/>
  <c r="S335" i="25"/>
  <c r="R335" i="25"/>
  <c r="P335" i="25"/>
  <c r="O335" i="25"/>
  <c r="M335" i="25"/>
  <c r="L335" i="25"/>
  <c r="J335" i="25"/>
  <c r="I335" i="25"/>
  <c r="G335" i="25"/>
  <c r="AA334" i="25"/>
  <c r="AA346" i="25" s="1"/>
  <c r="Y334" i="25"/>
  <c r="X334" i="25"/>
  <c r="V334" i="25"/>
  <c r="U334" i="25"/>
  <c r="U346" i="25" s="1"/>
  <c r="S334" i="25"/>
  <c r="R334" i="25"/>
  <c r="P334" i="25"/>
  <c r="P345" i="25" s="1"/>
  <c r="O334" i="25"/>
  <c r="O346" i="25" s="1"/>
  <c r="M334" i="25"/>
  <c r="L334" i="25"/>
  <c r="J334" i="25"/>
  <c r="I334" i="25"/>
  <c r="I346" i="25" s="1"/>
  <c r="G334" i="25"/>
  <c r="A333" i="25"/>
  <c r="B332" i="25" s="1"/>
  <c r="E332" i="25" s="1"/>
  <c r="Y323" i="25"/>
  <c r="V323" i="25"/>
  <c r="S323" i="25"/>
  <c r="P323" i="25"/>
  <c r="M323" i="25"/>
  <c r="J323" i="25"/>
  <c r="G323" i="25"/>
  <c r="Y322" i="25"/>
  <c r="V322" i="25"/>
  <c r="S322" i="25"/>
  <c r="P322" i="25"/>
  <c r="M322" i="25"/>
  <c r="J322" i="25"/>
  <c r="G322" i="25"/>
  <c r="Y321" i="25"/>
  <c r="V321" i="25"/>
  <c r="S321" i="25"/>
  <c r="P321" i="25"/>
  <c r="M321" i="25"/>
  <c r="J321" i="25"/>
  <c r="G321" i="25"/>
  <c r="Y320" i="25"/>
  <c r="V320" i="25"/>
  <c r="S320" i="25"/>
  <c r="P320" i="25"/>
  <c r="M320" i="25"/>
  <c r="J320" i="25"/>
  <c r="G320" i="25"/>
  <c r="Y319" i="25"/>
  <c r="V319" i="25"/>
  <c r="S319" i="25"/>
  <c r="P319" i="25"/>
  <c r="M319" i="25"/>
  <c r="J319" i="25"/>
  <c r="G319" i="25"/>
  <c r="Y318" i="25"/>
  <c r="V318" i="25"/>
  <c r="S318" i="25"/>
  <c r="P318" i="25"/>
  <c r="M318" i="25"/>
  <c r="J318" i="25"/>
  <c r="G318" i="25"/>
  <c r="Y317" i="25"/>
  <c r="V317" i="25"/>
  <c r="S317" i="25"/>
  <c r="P317" i="25"/>
  <c r="M317" i="25"/>
  <c r="J317" i="25"/>
  <c r="G317" i="25"/>
  <c r="Y316" i="25"/>
  <c r="V316" i="25"/>
  <c r="S316" i="25"/>
  <c r="P316" i="25"/>
  <c r="M316" i="25"/>
  <c r="J316" i="25"/>
  <c r="G316" i="25"/>
  <c r="AA315" i="25"/>
  <c r="Y315" i="25"/>
  <c r="X315" i="25"/>
  <c r="V315" i="25"/>
  <c r="U315" i="25"/>
  <c r="S315" i="25"/>
  <c r="R315" i="25"/>
  <c r="P315" i="25"/>
  <c r="O315" i="25"/>
  <c r="M315" i="25"/>
  <c r="L315" i="25"/>
  <c r="J315" i="25"/>
  <c r="I315" i="25"/>
  <c r="G315" i="25"/>
  <c r="AA314" i="25"/>
  <c r="Y314" i="25"/>
  <c r="X314" i="25"/>
  <c r="V314" i="25"/>
  <c r="U314" i="25"/>
  <c r="S314" i="25"/>
  <c r="R314" i="25"/>
  <c r="P314" i="25"/>
  <c r="O314" i="25"/>
  <c r="M314" i="25"/>
  <c r="L314" i="25"/>
  <c r="J314" i="25"/>
  <c r="I314" i="25"/>
  <c r="G314" i="25"/>
  <c r="AA313" i="25"/>
  <c r="Y313" i="25"/>
  <c r="X313" i="25"/>
  <c r="V313" i="25"/>
  <c r="U313" i="25"/>
  <c r="S313" i="25"/>
  <c r="R313" i="25"/>
  <c r="P313" i="25"/>
  <c r="O313" i="25"/>
  <c r="M313" i="25"/>
  <c r="L313" i="25"/>
  <c r="J313" i="25"/>
  <c r="I313" i="25"/>
  <c r="G313" i="25"/>
  <c r="A312" i="25"/>
  <c r="B311" i="25"/>
  <c r="E311" i="25" s="1"/>
  <c r="A309" i="25"/>
  <c r="B309" i="25" s="1"/>
  <c r="Y300" i="25"/>
  <c r="V300" i="25"/>
  <c r="S300" i="25"/>
  <c r="P300" i="25"/>
  <c r="M300" i="25"/>
  <c r="J300" i="25"/>
  <c r="G300" i="25"/>
  <c r="Y299" i="25"/>
  <c r="V299" i="25"/>
  <c r="S299" i="25"/>
  <c r="P299" i="25"/>
  <c r="M299" i="25"/>
  <c r="J299" i="25"/>
  <c r="G299" i="25"/>
  <c r="Y298" i="25"/>
  <c r="V298" i="25"/>
  <c r="S298" i="25"/>
  <c r="P298" i="25"/>
  <c r="M298" i="25"/>
  <c r="J298" i="25"/>
  <c r="G298" i="25"/>
  <c r="Y297" i="25"/>
  <c r="V297" i="25"/>
  <c r="S297" i="25"/>
  <c r="P297" i="25"/>
  <c r="M297" i="25"/>
  <c r="J297" i="25"/>
  <c r="G297" i="25"/>
  <c r="Y296" i="25"/>
  <c r="V296" i="25"/>
  <c r="S296" i="25"/>
  <c r="P296" i="25"/>
  <c r="M296" i="25"/>
  <c r="J296" i="25"/>
  <c r="G296" i="25"/>
  <c r="Y295" i="25"/>
  <c r="V295" i="25"/>
  <c r="S295" i="25"/>
  <c r="P295" i="25"/>
  <c r="M295" i="25"/>
  <c r="J295" i="25"/>
  <c r="G295" i="25"/>
  <c r="Y294" i="25"/>
  <c r="V294" i="25"/>
  <c r="S294" i="25"/>
  <c r="P294" i="25"/>
  <c r="M294" i="25"/>
  <c r="J294" i="25"/>
  <c r="G294" i="25"/>
  <c r="Y293" i="25"/>
  <c r="V293" i="25"/>
  <c r="S293" i="25"/>
  <c r="P293" i="25"/>
  <c r="M293" i="25"/>
  <c r="J293" i="25"/>
  <c r="G293" i="25"/>
  <c r="AA292" i="25"/>
  <c r="Y292" i="25"/>
  <c r="X292" i="25"/>
  <c r="V292" i="25"/>
  <c r="U292" i="25"/>
  <c r="S292" i="25"/>
  <c r="R292" i="25"/>
  <c r="P292" i="25"/>
  <c r="O292" i="25"/>
  <c r="M292" i="25"/>
  <c r="L292" i="25"/>
  <c r="J292" i="25"/>
  <c r="I292" i="25"/>
  <c r="G292" i="25"/>
  <c r="AA291" i="25"/>
  <c r="Y291" i="25"/>
  <c r="X291" i="25"/>
  <c r="V291" i="25"/>
  <c r="U291" i="25"/>
  <c r="S291" i="25"/>
  <c r="R291" i="25"/>
  <c r="P291" i="25"/>
  <c r="O291" i="25"/>
  <c r="M291" i="25"/>
  <c r="L291" i="25"/>
  <c r="J291" i="25"/>
  <c r="I291" i="25"/>
  <c r="G291" i="25"/>
  <c r="AA290" i="25"/>
  <c r="AA302" i="25" s="1"/>
  <c r="Y290" i="25"/>
  <c r="X290" i="25"/>
  <c r="V290" i="25"/>
  <c r="U290" i="25"/>
  <c r="U302" i="25" s="1"/>
  <c r="S290" i="25"/>
  <c r="R290" i="25"/>
  <c r="P290" i="25"/>
  <c r="P301" i="25" s="1"/>
  <c r="O290" i="25"/>
  <c r="O302" i="25" s="1"/>
  <c r="M290" i="25"/>
  <c r="L290" i="25"/>
  <c r="J290" i="25"/>
  <c r="I290" i="25"/>
  <c r="I302" i="25" s="1"/>
  <c r="G290" i="25"/>
  <c r="A289" i="25"/>
  <c r="B288" i="25" s="1"/>
  <c r="E288" i="25" s="1"/>
  <c r="Y279" i="25"/>
  <c r="V279" i="25"/>
  <c r="S279" i="25"/>
  <c r="P279" i="25"/>
  <c r="M279" i="25"/>
  <c r="J279" i="25"/>
  <c r="G279" i="25"/>
  <c r="Y278" i="25"/>
  <c r="V278" i="25"/>
  <c r="S278" i="25"/>
  <c r="P278" i="25"/>
  <c r="M278" i="25"/>
  <c r="J278" i="25"/>
  <c r="G278" i="25"/>
  <c r="Y277" i="25"/>
  <c r="V277" i="25"/>
  <c r="S277" i="25"/>
  <c r="P277" i="25"/>
  <c r="M277" i="25"/>
  <c r="J277" i="25"/>
  <c r="G277" i="25"/>
  <c r="Y276" i="25"/>
  <c r="V276" i="25"/>
  <c r="S276" i="25"/>
  <c r="P276" i="25"/>
  <c r="M276" i="25"/>
  <c r="J276" i="25"/>
  <c r="G276" i="25"/>
  <c r="Y275" i="25"/>
  <c r="V275" i="25"/>
  <c r="S275" i="25"/>
  <c r="P275" i="25"/>
  <c r="M275" i="25"/>
  <c r="J275" i="25"/>
  <c r="G275" i="25"/>
  <c r="Y274" i="25"/>
  <c r="V274" i="25"/>
  <c r="S274" i="25"/>
  <c r="P274" i="25"/>
  <c r="M274" i="25"/>
  <c r="J274" i="25"/>
  <c r="G274" i="25"/>
  <c r="Y273" i="25"/>
  <c r="V273" i="25"/>
  <c r="S273" i="25"/>
  <c r="P273" i="25"/>
  <c r="M273" i="25"/>
  <c r="J273" i="25"/>
  <c r="G273" i="25"/>
  <c r="Y272" i="25"/>
  <c r="V272" i="25"/>
  <c r="S272" i="25"/>
  <c r="P272" i="25"/>
  <c r="M272" i="25"/>
  <c r="J272" i="25"/>
  <c r="G272" i="25"/>
  <c r="AA271" i="25"/>
  <c r="Y271" i="25"/>
  <c r="X271" i="25"/>
  <c r="V271" i="25"/>
  <c r="U271" i="25"/>
  <c r="S271" i="25"/>
  <c r="R271" i="25"/>
  <c r="P271" i="25"/>
  <c r="O271" i="25"/>
  <c r="M271" i="25"/>
  <c r="L271" i="25"/>
  <c r="J271" i="25"/>
  <c r="I271" i="25"/>
  <c r="G271" i="25"/>
  <c r="AA270" i="25"/>
  <c r="Y270" i="25"/>
  <c r="X270" i="25"/>
  <c r="V270" i="25"/>
  <c r="U270" i="25"/>
  <c r="S270" i="25"/>
  <c r="R270" i="25"/>
  <c r="P270" i="25"/>
  <c r="O270" i="25"/>
  <c r="M270" i="25"/>
  <c r="L270" i="25"/>
  <c r="J270" i="25"/>
  <c r="I270" i="25"/>
  <c r="G270" i="25"/>
  <c r="AA269" i="25"/>
  <c r="AA281" i="25" s="1"/>
  <c r="Y269" i="25"/>
  <c r="X269" i="25"/>
  <c r="V269" i="25"/>
  <c r="U269" i="25"/>
  <c r="U281" i="25" s="1"/>
  <c r="S269" i="25"/>
  <c r="R269" i="25"/>
  <c r="P269" i="25"/>
  <c r="O269" i="25"/>
  <c r="O281" i="25" s="1"/>
  <c r="M269" i="25"/>
  <c r="L269" i="25"/>
  <c r="J269" i="25"/>
  <c r="I269" i="25"/>
  <c r="I281" i="25" s="1"/>
  <c r="G269" i="25"/>
  <c r="A268" i="25"/>
  <c r="B267" i="25" s="1"/>
  <c r="E267" i="25" s="1"/>
  <c r="A265" i="25"/>
  <c r="J265" i="25" s="1"/>
  <c r="Y256" i="25"/>
  <c r="V256" i="25"/>
  <c r="S256" i="25"/>
  <c r="P256" i="25"/>
  <c r="M256" i="25"/>
  <c r="J256" i="25"/>
  <c r="G256" i="25"/>
  <c r="Y255" i="25"/>
  <c r="V255" i="25"/>
  <c r="S255" i="25"/>
  <c r="P255" i="25"/>
  <c r="M255" i="25"/>
  <c r="J255" i="25"/>
  <c r="G255" i="25"/>
  <c r="Y254" i="25"/>
  <c r="V254" i="25"/>
  <c r="S254" i="25"/>
  <c r="P254" i="25"/>
  <c r="M254" i="25"/>
  <c r="J254" i="25"/>
  <c r="G254" i="25"/>
  <c r="Y253" i="25"/>
  <c r="V253" i="25"/>
  <c r="S253" i="25"/>
  <c r="P253" i="25"/>
  <c r="M253" i="25"/>
  <c r="J253" i="25"/>
  <c r="G253" i="25"/>
  <c r="Y252" i="25"/>
  <c r="V252" i="25"/>
  <c r="S252" i="25"/>
  <c r="P252" i="25"/>
  <c r="M252" i="25"/>
  <c r="J252" i="25"/>
  <c r="G252" i="25"/>
  <c r="Y251" i="25"/>
  <c r="V251" i="25"/>
  <c r="S251" i="25"/>
  <c r="P251" i="25"/>
  <c r="M251" i="25"/>
  <c r="J251" i="25"/>
  <c r="G251" i="25"/>
  <c r="Y250" i="25"/>
  <c r="V250" i="25"/>
  <c r="S250" i="25"/>
  <c r="P250" i="25"/>
  <c r="M250" i="25"/>
  <c r="J250" i="25"/>
  <c r="G250" i="25"/>
  <c r="Y249" i="25"/>
  <c r="V249" i="25"/>
  <c r="S249" i="25"/>
  <c r="P249" i="25"/>
  <c r="M249" i="25"/>
  <c r="J249" i="25"/>
  <c r="G249" i="25"/>
  <c r="AA248" i="25"/>
  <c r="Y248" i="25"/>
  <c r="X248" i="25"/>
  <c r="V248" i="25"/>
  <c r="U248" i="25"/>
  <c r="S248" i="25"/>
  <c r="R248" i="25"/>
  <c r="P248" i="25"/>
  <c r="O248" i="25"/>
  <c r="M248" i="25"/>
  <c r="L248" i="25"/>
  <c r="J248" i="25"/>
  <c r="I248" i="25"/>
  <c r="G248" i="25"/>
  <c r="AA247" i="25"/>
  <c r="Y247" i="25"/>
  <c r="X247" i="25"/>
  <c r="V247" i="25"/>
  <c r="U247" i="25"/>
  <c r="S247" i="25"/>
  <c r="R247" i="25"/>
  <c r="P247" i="25"/>
  <c r="O247" i="25"/>
  <c r="M247" i="25"/>
  <c r="L247" i="25"/>
  <c r="J247" i="25"/>
  <c r="I247" i="25"/>
  <c r="G247" i="25"/>
  <c r="AA246" i="25"/>
  <c r="AA258" i="25" s="1"/>
  <c r="Y246" i="25"/>
  <c r="X246" i="25"/>
  <c r="V246" i="25"/>
  <c r="U246" i="25"/>
  <c r="U258" i="25" s="1"/>
  <c r="S246" i="25"/>
  <c r="R246" i="25"/>
  <c r="P246" i="25"/>
  <c r="P257" i="25" s="1"/>
  <c r="O246" i="25"/>
  <c r="O258" i="25" s="1"/>
  <c r="M246" i="25"/>
  <c r="L246" i="25"/>
  <c r="J246" i="25"/>
  <c r="I246" i="25"/>
  <c r="I258" i="25" s="1"/>
  <c r="G246" i="25"/>
  <c r="A245" i="25"/>
  <c r="B244" i="25" s="1"/>
  <c r="E244" i="25" s="1"/>
  <c r="Y235" i="25"/>
  <c r="V235" i="25"/>
  <c r="S235" i="25"/>
  <c r="P235" i="25"/>
  <c r="M235" i="25"/>
  <c r="J235" i="25"/>
  <c r="G235" i="25"/>
  <c r="Y234" i="25"/>
  <c r="V234" i="25"/>
  <c r="S234" i="25"/>
  <c r="P234" i="25"/>
  <c r="M234" i="25"/>
  <c r="J234" i="25"/>
  <c r="G234" i="25"/>
  <c r="Y233" i="25"/>
  <c r="V233" i="25"/>
  <c r="S233" i="25"/>
  <c r="P233" i="25"/>
  <c r="M233" i="25"/>
  <c r="J233" i="25"/>
  <c r="G233" i="25"/>
  <c r="Y232" i="25"/>
  <c r="V232" i="25"/>
  <c r="S232" i="25"/>
  <c r="P232" i="25"/>
  <c r="M232" i="25"/>
  <c r="J232" i="25"/>
  <c r="G232" i="25"/>
  <c r="Y231" i="25"/>
  <c r="V231" i="25"/>
  <c r="S231" i="25"/>
  <c r="P231" i="25"/>
  <c r="M231" i="25"/>
  <c r="J231" i="25"/>
  <c r="G231" i="25"/>
  <c r="Y230" i="25"/>
  <c r="V230" i="25"/>
  <c r="S230" i="25"/>
  <c r="P230" i="25"/>
  <c r="M230" i="25"/>
  <c r="J230" i="25"/>
  <c r="G230" i="25"/>
  <c r="Y229" i="25"/>
  <c r="V229" i="25"/>
  <c r="S229" i="25"/>
  <c r="P229" i="25"/>
  <c r="M229" i="25"/>
  <c r="J229" i="25"/>
  <c r="G229" i="25"/>
  <c r="Y228" i="25"/>
  <c r="V228" i="25"/>
  <c r="S228" i="25"/>
  <c r="P228" i="25"/>
  <c r="M228" i="25"/>
  <c r="J228" i="25"/>
  <c r="G228" i="25"/>
  <c r="AA227" i="25"/>
  <c r="Y227" i="25"/>
  <c r="X227" i="25"/>
  <c r="V227" i="25"/>
  <c r="U227" i="25"/>
  <c r="S227" i="25"/>
  <c r="R227" i="25"/>
  <c r="P227" i="25"/>
  <c r="O227" i="25"/>
  <c r="M227" i="25"/>
  <c r="L227" i="25"/>
  <c r="J227" i="25"/>
  <c r="I227" i="25"/>
  <c r="G227" i="25"/>
  <c r="AA226" i="25"/>
  <c r="Y226" i="25"/>
  <c r="X226" i="25"/>
  <c r="V226" i="25"/>
  <c r="U226" i="25"/>
  <c r="S226" i="25"/>
  <c r="R226" i="25"/>
  <c r="P226" i="25"/>
  <c r="O226" i="25"/>
  <c r="M226" i="25"/>
  <c r="L226" i="25"/>
  <c r="J226" i="25"/>
  <c r="I226" i="25"/>
  <c r="G226" i="25"/>
  <c r="AA225" i="25"/>
  <c r="AA237" i="25" s="1"/>
  <c r="Y225" i="25"/>
  <c r="X225" i="25"/>
  <c r="V225" i="25"/>
  <c r="U225" i="25"/>
  <c r="U237" i="25" s="1"/>
  <c r="S225" i="25"/>
  <c r="R225" i="25"/>
  <c r="P225" i="25"/>
  <c r="O225" i="25"/>
  <c r="O237" i="25" s="1"/>
  <c r="M225" i="25"/>
  <c r="L225" i="25"/>
  <c r="J225" i="25"/>
  <c r="I225" i="25"/>
  <c r="I237" i="25" s="1"/>
  <c r="G225" i="25"/>
  <c r="A224" i="25"/>
  <c r="B223" i="25"/>
  <c r="E223" i="25" s="1"/>
  <c r="A221" i="25"/>
  <c r="B221" i="25" s="1"/>
  <c r="Y212" i="25"/>
  <c r="V212" i="25"/>
  <c r="S212" i="25"/>
  <c r="P212" i="25"/>
  <c r="M212" i="25"/>
  <c r="J212" i="25"/>
  <c r="G212" i="25"/>
  <c r="Y211" i="25"/>
  <c r="V211" i="25"/>
  <c r="S211" i="25"/>
  <c r="P211" i="25"/>
  <c r="M211" i="25"/>
  <c r="J211" i="25"/>
  <c r="G211" i="25"/>
  <c r="Y210" i="25"/>
  <c r="V210" i="25"/>
  <c r="S210" i="25"/>
  <c r="P210" i="25"/>
  <c r="M210" i="25"/>
  <c r="J210" i="25"/>
  <c r="G210" i="25"/>
  <c r="Y209" i="25"/>
  <c r="V209" i="25"/>
  <c r="S209" i="25"/>
  <c r="P209" i="25"/>
  <c r="M209" i="25"/>
  <c r="J209" i="25"/>
  <c r="G209" i="25"/>
  <c r="Y208" i="25"/>
  <c r="V208" i="25"/>
  <c r="S208" i="25"/>
  <c r="P208" i="25"/>
  <c r="M208" i="25"/>
  <c r="J208" i="25"/>
  <c r="G208" i="25"/>
  <c r="Y207" i="25"/>
  <c r="V207" i="25"/>
  <c r="S207" i="25"/>
  <c r="P207" i="25"/>
  <c r="M207" i="25"/>
  <c r="J207" i="25"/>
  <c r="G207" i="25"/>
  <c r="Y206" i="25"/>
  <c r="V206" i="25"/>
  <c r="S206" i="25"/>
  <c r="P206" i="25"/>
  <c r="M206" i="25"/>
  <c r="J206" i="25"/>
  <c r="G206" i="25"/>
  <c r="Y205" i="25"/>
  <c r="V205" i="25"/>
  <c r="S205" i="25"/>
  <c r="P205" i="25"/>
  <c r="M205" i="25"/>
  <c r="J205" i="25"/>
  <c r="G205" i="25"/>
  <c r="AA204" i="25"/>
  <c r="Y204" i="25"/>
  <c r="X204" i="25"/>
  <c r="V204" i="25"/>
  <c r="U204" i="25"/>
  <c r="S204" i="25"/>
  <c r="R204" i="25"/>
  <c r="P204" i="25"/>
  <c r="O204" i="25"/>
  <c r="M204" i="25"/>
  <c r="L204" i="25"/>
  <c r="J204" i="25"/>
  <c r="I204" i="25"/>
  <c r="G204" i="25"/>
  <c r="AA203" i="25"/>
  <c r="Y203" i="25"/>
  <c r="X203" i="25"/>
  <c r="V203" i="25"/>
  <c r="U203" i="25"/>
  <c r="S203" i="25"/>
  <c r="R203" i="25"/>
  <c r="P203" i="25"/>
  <c r="O203" i="25"/>
  <c r="M203" i="25"/>
  <c r="L203" i="25"/>
  <c r="J203" i="25"/>
  <c r="I203" i="25"/>
  <c r="G203" i="25"/>
  <c r="AA202" i="25"/>
  <c r="AA214" i="25" s="1"/>
  <c r="Y202" i="25"/>
  <c r="X202" i="25"/>
  <c r="V202" i="25"/>
  <c r="U202" i="25"/>
  <c r="U214" i="25" s="1"/>
  <c r="S202" i="25"/>
  <c r="R202" i="25"/>
  <c r="P202" i="25"/>
  <c r="P213" i="25" s="1"/>
  <c r="O202" i="25"/>
  <c r="O214" i="25" s="1"/>
  <c r="M202" i="25"/>
  <c r="L202" i="25"/>
  <c r="J202" i="25"/>
  <c r="I202" i="25"/>
  <c r="G202" i="25"/>
  <c r="A201" i="25"/>
  <c r="B200" i="25" s="1"/>
  <c r="E200" i="25" s="1"/>
  <c r="Y191" i="25"/>
  <c r="V191" i="25"/>
  <c r="S191" i="25"/>
  <c r="P191" i="25"/>
  <c r="M191" i="25"/>
  <c r="J191" i="25"/>
  <c r="G191" i="25"/>
  <c r="Y190" i="25"/>
  <c r="V190" i="25"/>
  <c r="S190" i="25"/>
  <c r="P190" i="25"/>
  <c r="M190" i="25"/>
  <c r="J190" i="25"/>
  <c r="G190" i="25"/>
  <c r="Y189" i="25"/>
  <c r="V189" i="25"/>
  <c r="S189" i="25"/>
  <c r="P189" i="25"/>
  <c r="M189" i="25"/>
  <c r="J189" i="25"/>
  <c r="G189" i="25"/>
  <c r="Y188" i="25"/>
  <c r="V188" i="25"/>
  <c r="S188" i="25"/>
  <c r="P188" i="25"/>
  <c r="M188" i="25"/>
  <c r="J188" i="25"/>
  <c r="G188" i="25"/>
  <c r="Y187" i="25"/>
  <c r="V187" i="25"/>
  <c r="S187" i="25"/>
  <c r="P187" i="25"/>
  <c r="M187" i="25"/>
  <c r="J187" i="25"/>
  <c r="G187" i="25"/>
  <c r="Y186" i="25"/>
  <c r="V186" i="25"/>
  <c r="S186" i="25"/>
  <c r="P186" i="25"/>
  <c r="M186" i="25"/>
  <c r="J186" i="25"/>
  <c r="G186" i="25"/>
  <c r="Y185" i="25"/>
  <c r="V185" i="25"/>
  <c r="S185" i="25"/>
  <c r="P185" i="25"/>
  <c r="M185" i="25"/>
  <c r="J185" i="25"/>
  <c r="G185" i="25"/>
  <c r="Y184" i="25"/>
  <c r="V184" i="25"/>
  <c r="S184" i="25"/>
  <c r="P184" i="25"/>
  <c r="M184" i="25"/>
  <c r="J184" i="25"/>
  <c r="G184" i="25"/>
  <c r="AA183" i="25"/>
  <c r="Y183" i="25"/>
  <c r="X183" i="25"/>
  <c r="V183" i="25"/>
  <c r="U183" i="25"/>
  <c r="S183" i="25"/>
  <c r="R183" i="25"/>
  <c r="P183" i="25"/>
  <c r="O183" i="25"/>
  <c r="M183" i="25"/>
  <c r="L183" i="25"/>
  <c r="J183" i="25"/>
  <c r="I183" i="25"/>
  <c r="G183" i="25"/>
  <c r="AA182" i="25"/>
  <c r="Y182" i="25"/>
  <c r="X182" i="25"/>
  <c r="V182" i="25"/>
  <c r="U182" i="25"/>
  <c r="S182" i="25"/>
  <c r="R182" i="25"/>
  <c r="P182" i="25"/>
  <c r="O182" i="25"/>
  <c r="M182" i="25"/>
  <c r="L182" i="25"/>
  <c r="J182" i="25"/>
  <c r="I182" i="25"/>
  <c r="G182" i="25"/>
  <c r="AA181" i="25"/>
  <c r="AA193" i="25" s="1"/>
  <c r="Y181" i="25"/>
  <c r="X181" i="25"/>
  <c r="V181" i="25"/>
  <c r="U181" i="25"/>
  <c r="U193" i="25" s="1"/>
  <c r="S181" i="25"/>
  <c r="R181" i="25"/>
  <c r="P181" i="25"/>
  <c r="O181" i="25"/>
  <c r="O193" i="25" s="1"/>
  <c r="M181" i="25"/>
  <c r="L181" i="25"/>
  <c r="J181" i="25"/>
  <c r="I181" i="25"/>
  <c r="I193" i="25" s="1"/>
  <c r="G181" i="25"/>
  <c r="A180" i="25"/>
  <c r="B179" i="25"/>
  <c r="E179" i="25" s="1"/>
  <c r="A177" i="25"/>
  <c r="B177" i="25" s="1"/>
  <c r="Y168" i="25"/>
  <c r="V168" i="25"/>
  <c r="S168" i="25"/>
  <c r="P168" i="25"/>
  <c r="M168" i="25"/>
  <c r="J168" i="25"/>
  <c r="G168" i="25"/>
  <c r="Y167" i="25"/>
  <c r="V167" i="25"/>
  <c r="S167" i="25"/>
  <c r="P167" i="25"/>
  <c r="M167" i="25"/>
  <c r="J167" i="25"/>
  <c r="G167" i="25"/>
  <c r="Y166" i="25"/>
  <c r="V166" i="25"/>
  <c r="S166" i="25"/>
  <c r="P166" i="25"/>
  <c r="M166" i="25"/>
  <c r="J166" i="25"/>
  <c r="G166" i="25"/>
  <c r="Y165" i="25"/>
  <c r="V165" i="25"/>
  <c r="S165" i="25"/>
  <c r="P165" i="25"/>
  <c r="M165" i="25"/>
  <c r="J165" i="25"/>
  <c r="G165" i="25"/>
  <c r="Y164" i="25"/>
  <c r="V164" i="25"/>
  <c r="S164" i="25"/>
  <c r="P164" i="25"/>
  <c r="M164" i="25"/>
  <c r="J164" i="25"/>
  <c r="G164" i="25"/>
  <c r="Y163" i="25"/>
  <c r="V163" i="25"/>
  <c r="S163" i="25"/>
  <c r="P163" i="25"/>
  <c r="M163" i="25"/>
  <c r="J163" i="25"/>
  <c r="G163" i="25"/>
  <c r="Y162" i="25"/>
  <c r="V162" i="25"/>
  <c r="S162" i="25"/>
  <c r="P162" i="25"/>
  <c r="M162" i="25"/>
  <c r="J162" i="25"/>
  <c r="G162" i="25"/>
  <c r="Y161" i="25"/>
  <c r="V161" i="25"/>
  <c r="S161" i="25"/>
  <c r="P161" i="25"/>
  <c r="M161" i="25"/>
  <c r="J161" i="25"/>
  <c r="G161" i="25"/>
  <c r="AA160" i="25"/>
  <c r="Y160" i="25"/>
  <c r="X160" i="25"/>
  <c r="V160" i="25"/>
  <c r="U160" i="25"/>
  <c r="S160" i="25"/>
  <c r="R160" i="25"/>
  <c r="P160" i="25"/>
  <c r="O160" i="25"/>
  <c r="M160" i="25"/>
  <c r="L160" i="25"/>
  <c r="J160" i="25"/>
  <c r="I160" i="25"/>
  <c r="G160" i="25"/>
  <c r="AA159" i="25"/>
  <c r="Y159" i="25"/>
  <c r="X159" i="25"/>
  <c r="V159" i="25"/>
  <c r="U159" i="25"/>
  <c r="S159" i="25"/>
  <c r="R159" i="25"/>
  <c r="P159" i="25"/>
  <c r="O159" i="25"/>
  <c r="M159" i="25"/>
  <c r="L159" i="25"/>
  <c r="J159" i="25"/>
  <c r="I159" i="25"/>
  <c r="G159" i="25"/>
  <c r="AA158" i="25"/>
  <c r="AA170" i="25" s="1"/>
  <c r="Y158" i="25"/>
  <c r="X158" i="25"/>
  <c r="V158" i="25"/>
  <c r="U158" i="25"/>
  <c r="U170" i="25" s="1"/>
  <c r="S158" i="25"/>
  <c r="R158" i="25"/>
  <c r="P158" i="25"/>
  <c r="P169" i="25" s="1"/>
  <c r="O158" i="25"/>
  <c r="O170" i="25" s="1"/>
  <c r="M158" i="25"/>
  <c r="L158" i="25"/>
  <c r="J158" i="25"/>
  <c r="I158" i="25"/>
  <c r="I170" i="25" s="1"/>
  <c r="G158" i="25"/>
  <c r="A157" i="25"/>
  <c r="B156" i="25" s="1"/>
  <c r="E156" i="25" s="1"/>
  <c r="Y147" i="25"/>
  <c r="V147" i="25"/>
  <c r="S147" i="25"/>
  <c r="P147" i="25"/>
  <c r="M147" i="25"/>
  <c r="J147" i="25"/>
  <c r="G147" i="25"/>
  <c r="Y146" i="25"/>
  <c r="V146" i="25"/>
  <c r="S146" i="25"/>
  <c r="P146" i="25"/>
  <c r="M146" i="25"/>
  <c r="J146" i="25"/>
  <c r="G146" i="25"/>
  <c r="Y145" i="25"/>
  <c r="V145" i="25"/>
  <c r="S145" i="25"/>
  <c r="P145" i="25"/>
  <c r="M145" i="25"/>
  <c r="J145" i="25"/>
  <c r="G145" i="25"/>
  <c r="Y144" i="25"/>
  <c r="V144" i="25"/>
  <c r="S144" i="25"/>
  <c r="P144" i="25"/>
  <c r="M144" i="25"/>
  <c r="J144" i="25"/>
  <c r="G144" i="25"/>
  <c r="Y143" i="25"/>
  <c r="V143" i="25"/>
  <c r="S143" i="25"/>
  <c r="P143" i="25"/>
  <c r="M143" i="25"/>
  <c r="J143" i="25"/>
  <c r="G143" i="25"/>
  <c r="Y142" i="25"/>
  <c r="V142" i="25"/>
  <c r="S142" i="25"/>
  <c r="P142" i="25"/>
  <c r="M142" i="25"/>
  <c r="J142" i="25"/>
  <c r="G142" i="25"/>
  <c r="Y141" i="25"/>
  <c r="V141" i="25"/>
  <c r="S141" i="25"/>
  <c r="P141" i="25"/>
  <c r="M141" i="25"/>
  <c r="J141" i="25"/>
  <c r="G141" i="25"/>
  <c r="Y140" i="25"/>
  <c r="V140" i="25"/>
  <c r="S140" i="25"/>
  <c r="P140" i="25"/>
  <c r="M140" i="25"/>
  <c r="J140" i="25"/>
  <c r="G140" i="25"/>
  <c r="AA139" i="25"/>
  <c r="Y139" i="25"/>
  <c r="X139" i="25"/>
  <c r="V139" i="25"/>
  <c r="U139" i="25"/>
  <c r="S139" i="25"/>
  <c r="R139" i="25"/>
  <c r="P139" i="25"/>
  <c r="O139" i="25"/>
  <c r="M139" i="25"/>
  <c r="L139" i="25"/>
  <c r="J139" i="25"/>
  <c r="I139" i="25"/>
  <c r="G139" i="25"/>
  <c r="AA138" i="25"/>
  <c r="Y138" i="25"/>
  <c r="X138" i="25"/>
  <c r="V138" i="25"/>
  <c r="U138" i="25"/>
  <c r="S138" i="25"/>
  <c r="R138" i="25"/>
  <c r="P138" i="25"/>
  <c r="O138" i="25"/>
  <c r="M138" i="25"/>
  <c r="L138" i="25"/>
  <c r="J138" i="25"/>
  <c r="I138" i="25"/>
  <c r="G138" i="25"/>
  <c r="AA137" i="25"/>
  <c r="AA149" i="25" s="1"/>
  <c r="Y137" i="25"/>
  <c r="X137" i="25"/>
  <c r="V137" i="25"/>
  <c r="U137" i="25"/>
  <c r="U149" i="25" s="1"/>
  <c r="S137" i="25"/>
  <c r="R137" i="25"/>
  <c r="P137" i="25"/>
  <c r="P148" i="25" s="1"/>
  <c r="O137" i="25"/>
  <c r="O149" i="25" s="1"/>
  <c r="M137" i="25"/>
  <c r="L137" i="25"/>
  <c r="J137" i="25"/>
  <c r="J148" i="25" s="1"/>
  <c r="I137" i="25"/>
  <c r="I149" i="25" s="1"/>
  <c r="G137" i="25"/>
  <c r="A136" i="25"/>
  <c r="B135" i="25" s="1"/>
  <c r="E135" i="25" s="1"/>
  <c r="A133" i="25"/>
  <c r="J133" i="25" s="1"/>
  <c r="Y124" i="25"/>
  <c r="V124" i="25"/>
  <c r="S124" i="25"/>
  <c r="P124" i="25"/>
  <c r="M124" i="25"/>
  <c r="J124" i="25"/>
  <c r="G124" i="25"/>
  <c r="Y123" i="25"/>
  <c r="V123" i="25"/>
  <c r="S123" i="25"/>
  <c r="P123" i="25"/>
  <c r="M123" i="25"/>
  <c r="J123" i="25"/>
  <c r="G123" i="25"/>
  <c r="Y122" i="25"/>
  <c r="V122" i="25"/>
  <c r="S122" i="25"/>
  <c r="P122" i="25"/>
  <c r="M122" i="25"/>
  <c r="J122" i="25"/>
  <c r="G122" i="25"/>
  <c r="Y121" i="25"/>
  <c r="V121" i="25"/>
  <c r="S121" i="25"/>
  <c r="P121" i="25"/>
  <c r="M121" i="25"/>
  <c r="J121" i="25"/>
  <c r="G121" i="25"/>
  <c r="Y120" i="25"/>
  <c r="V120" i="25"/>
  <c r="S120" i="25"/>
  <c r="P120" i="25"/>
  <c r="M120" i="25"/>
  <c r="J120" i="25"/>
  <c r="G120" i="25"/>
  <c r="Y119" i="25"/>
  <c r="V119" i="25"/>
  <c r="S119" i="25"/>
  <c r="P119" i="25"/>
  <c r="M119" i="25"/>
  <c r="J119" i="25"/>
  <c r="G119" i="25"/>
  <c r="Y118" i="25"/>
  <c r="V118" i="25"/>
  <c r="S118" i="25"/>
  <c r="P118" i="25"/>
  <c r="M118" i="25"/>
  <c r="J118" i="25"/>
  <c r="G118" i="25"/>
  <c r="Y117" i="25"/>
  <c r="V117" i="25"/>
  <c r="S117" i="25"/>
  <c r="P117" i="25"/>
  <c r="M117" i="25"/>
  <c r="J117" i="25"/>
  <c r="G117" i="25"/>
  <c r="AA116" i="25"/>
  <c r="Y116" i="25"/>
  <c r="X116" i="25"/>
  <c r="V116" i="25"/>
  <c r="U116" i="25"/>
  <c r="S116" i="25"/>
  <c r="R116" i="25"/>
  <c r="P116" i="25"/>
  <c r="O116" i="25"/>
  <c r="M116" i="25"/>
  <c r="L116" i="25"/>
  <c r="J116" i="25"/>
  <c r="I116" i="25"/>
  <c r="G116" i="25"/>
  <c r="AA115" i="25"/>
  <c r="Y115" i="25"/>
  <c r="X115" i="25"/>
  <c r="V115" i="25"/>
  <c r="U115" i="25"/>
  <c r="S115" i="25"/>
  <c r="R115" i="25"/>
  <c r="P115" i="25"/>
  <c r="O115" i="25"/>
  <c r="M115" i="25"/>
  <c r="L115" i="25"/>
  <c r="J115" i="25"/>
  <c r="I115" i="25"/>
  <c r="G115" i="25"/>
  <c r="AA114" i="25"/>
  <c r="Y114" i="25"/>
  <c r="X114" i="25"/>
  <c r="V114" i="25"/>
  <c r="U114" i="25"/>
  <c r="S114" i="25"/>
  <c r="R114" i="25"/>
  <c r="R126" i="25" s="1"/>
  <c r="P114" i="25"/>
  <c r="O114" i="25"/>
  <c r="M114" i="25"/>
  <c r="L114" i="25"/>
  <c r="L126" i="25" s="1"/>
  <c r="J114" i="25"/>
  <c r="I114" i="25"/>
  <c r="G114" i="25"/>
  <c r="A113" i="25"/>
  <c r="B112" i="25" s="1"/>
  <c r="E112" i="25" s="1"/>
  <c r="Y103" i="25"/>
  <c r="V103" i="25"/>
  <c r="S103" i="25"/>
  <c r="P103" i="25"/>
  <c r="M103" i="25"/>
  <c r="J103" i="25"/>
  <c r="G103" i="25"/>
  <c r="Y102" i="25"/>
  <c r="V102" i="25"/>
  <c r="S102" i="25"/>
  <c r="P102" i="25"/>
  <c r="M102" i="25"/>
  <c r="J102" i="25"/>
  <c r="G102" i="25"/>
  <c r="Y101" i="25"/>
  <c r="V101" i="25"/>
  <c r="S101" i="25"/>
  <c r="P101" i="25"/>
  <c r="M101" i="25"/>
  <c r="J101" i="25"/>
  <c r="G101" i="25"/>
  <c r="Y100" i="25"/>
  <c r="V100" i="25"/>
  <c r="S100" i="25"/>
  <c r="P100" i="25"/>
  <c r="M100" i="25"/>
  <c r="J100" i="25"/>
  <c r="G100" i="25"/>
  <c r="Y99" i="25"/>
  <c r="V99" i="25"/>
  <c r="S99" i="25"/>
  <c r="P99" i="25"/>
  <c r="M99" i="25"/>
  <c r="J99" i="25"/>
  <c r="G99" i="25"/>
  <c r="Y98" i="25"/>
  <c r="V98" i="25"/>
  <c r="S98" i="25"/>
  <c r="P98" i="25"/>
  <c r="M98" i="25"/>
  <c r="J98" i="25"/>
  <c r="G98" i="25"/>
  <c r="Y97" i="25"/>
  <c r="V97" i="25"/>
  <c r="S97" i="25"/>
  <c r="P97" i="25"/>
  <c r="M97" i="25"/>
  <c r="J97" i="25"/>
  <c r="G97" i="25"/>
  <c r="Y96" i="25"/>
  <c r="V96" i="25"/>
  <c r="S96" i="25"/>
  <c r="P96" i="25"/>
  <c r="M96" i="25"/>
  <c r="J96" i="25"/>
  <c r="G96" i="25"/>
  <c r="AA95" i="25"/>
  <c r="Y95" i="25"/>
  <c r="X95" i="25"/>
  <c r="V95" i="25"/>
  <c r="U95" i="25"/>
  <c r="S95" i="25"/>
  <c r="R95" i="25"/>
  <c r="P95" i="25"/>
  <c r="O95" i="25"/>
  <c r="M95" i="25"/>
  <c r="L95" i="25"/>
  <c r="J95" i="25"/>
  <c r="I95" i="25"/>
  <c r="G95" i="25"/>
  <c r="AA94" i="25"/>
  <c r="Y94" i="25"/>
  <c r="X94" i="25"/>
  <c r="V94" i="25"/>
  <c r="U94" i="25"/>
  <c r="S94" i="25"/>
  <c r="R94" i="25"/>
  <c r="P94" i="25"/>
  <c r="O94" i="25"/>
  <c r="M94" i="25"/>
  <c r="L94" i="25"/>
  <c r="J94" i="25"/>
  <c r="I94" i="25"/>
  <c r="G94" i="25"/>
  <c r="AA93" i="25"/>
  <c r="Y93" i="25"/>
  <c r="X93" i="25"/>
  <c r="V93" i="25"/>
  <c r="U93" i="25"/>
  <c r="S93" i="25"/>
  <c r="R93" i="25"/>
  <c r="R105" i="25" s="1"/>
  <c r="P93" i="25"/>
  <c r="O93" i="25"/>
  <c r="M93" i="25"/>
  <c r="L93" i="25"/>
  <c r="L105" i="25" s="1"/>
  <c r="J93" i="25"/>
  <c r="I93" i="25"/>
  <c r="G93" i="25"/>
  <c r="A92" i="25"/>
  <c r="B91" i="25" s="1"/>
  <c r="E91" i="25" s="1"/>
  <c r="A89" i="25"/>
  <c r="E89" i="25" s="1"/>
  <c r="Y80" i="25"/>
  <c r="V80" i="25"/>
  <c r="S80" i="25"/>
  <c r="P80" i="25"/>
  <c r="M80" i="25"/>
  <c r="J80" i="25"/>
  <c r="G80" i="25"/>
  <c r="Y79" i="25"/>
  <c r="V79" i="25"/>
  <c r="S79" i="25"/>
  <c r="P79" i="25"/>
  <c r="M79" i="25"/>
  <c r="J79" i="25"/>
  <c r="G79" i="25"/>
  <c r="Y78" i="25"/>
  <c r="V78" i="25"/>
  <c r="S78" i="25"/>
  <c r="P78" i="25"/>
  <c r="M78" i="25"/>
  <c r="J78" i="25"/>
  <c r="G78" i="25"/>
  <c r="Y77" i="25"/>
  <c r="V77" i="25"/>
  <c r="S77" i="25"/>
  <c r="P77" i="25"/>
  <c r="M77" i="25"/>
  <c r="J77" i="25"/>
  <c r="G77" i="25"/>
  <c r="Y76" i="25"/>
  <c r="V76" i="25"/>
  <c r="S76" i="25"/>
  <c r="P76" i="25"/>
  <c r="M76" i="25"/>
  <c r="J76" i="25"/>
  <c r="G76" i="25"/>
  <c r="Y75" i="25"/>
  <c r="V75" i="25"/>
  <c r="S75" i="25"/>
  <c r="P75" i="25"/>
  <c r="M75" i="25"/>
  <c r="J75" i="25"/>
  <c r="G75" i="25"/>
  <c r="Y74" i="25"/>
  <c r="V74" i="25"/>
  <c r="S74" i="25"/>
  <c r="P74" i="25"/>
  <c r="M74" i="25"/>
  <c r="J74" i="25"/>
  <c r="G74" i="25"/>
  <c r="Y73" i="25"/>
  <c r="V73" i="25"/>
  <c r="S73" i="25"/>
  <c r="P73" i="25"/>
  <c r="M73" i="25"/>
  <c r="J73" i="25"/>
  <c r="G73" i="25"/>
  <c r="AA72" i="25"/>
  <c r="Y72" i="25"/>
  <c r="X72" i="25"/>
  <c r="V72" i="25"/>
  <c r="U72" i="25"/>
  <c r="S72" i="25"/>
  <c r="R72" i="25"/>
  <c r="P72" i="25"/>
  <c r="O72" i="25"/>
  <c r="M72" i="25"/>
  <c r="L72" i="25"/>
  <c r="J72" i="25"/>
  <c r="I72" i="25"/>
  <c r="G72" i="25"/>
  <c r="AA71" i="25"/>
  <c r="Y71" i="25"/>
  <c r="X71" i="25"/>
  <c r="V71" i="25"/>
  <c r="U71" i="25"/>
  <c r="S71" i="25"/>
  <c r="R71" i="25"/>
  <c r="P71" i="25"/>
  <c r="O71" i="25"/>
  <c r="M71" i="25"/>
  <c r="L71" i="25"/>
  <c r="J71" i="25"/>
  <c r="I71" i="25"/>
  <c r="G71" i="25"/>
  <c r="AA70" i="25"/>
  <c r="AA82" i="25" s="1"/>
  <c r="Y70" i="25"/>
  <c r="X70" i="25"/>
  <c r="V70" i="25"/>
  <c r="U70" i="25"/>
  <c r="S70" i="25"/>
  <c r="R70" i="25"/>
  <c r="P70" i="25"/>
  <c r="P81" i="25" s="1"/>
  <c r="O70" i="25"/>
  <c r="O82" i="25" s="1"/>
  <c r="M70" i="25"/>
  <c r="L70" i="25"/>
  <c r="J70" i="25"/>
  <c r="J81" i="25" s="1"/>
  <c r="I70" i="25"/>
  <c r="I82" i="25" s="1"/>
  <c r="G70" i="25"/>
  <c r="A69" i="25"/>
  <c r="B68" i="25" s="1"/>
  <c r="E68" i="25" s="1"/>
  <c r="Y59" i="25"/>
  <c r="V59" i="25"/>
  <c r="S59" i="25"/>
  <c r="P59" i="25"/>
  <c r="M59" i="25"/>
  <c r="J59" i="25"/>
  <c r="G59" i="25"/>
  <c r="Y58" i="25"/>
  <c r="V58" i="25"/>
  <c r="S58" i="25"/>
  <c r="P58" i="25"/>
  <c r="M58" i="25"/>
  <c r="J58" i="25"/>
  <c r="G58" i="25"/>
  <c r="Y57" i="25"/>
  <c r="V57" i="25"/>
  <c r="S57" i="25"/>
  <c r="P57" i="25"/>
  <c r="M57" i="25"/>
  <c r="J57" i="25"/>
  <c r="G57" i="25"/>
  <c r="Y56" i="25"/>
  <c r="V56" i="25"/>
  <c r="S56" i="25"/>
  <c r="P56" i="25"/>
  <c r="M56" i="25"/>
  <c r="J56" i="25"/>
  <c r="G56" i="25"/>
  <c r="Y55" i="25"/>
  <c r="V55" i="25"/>
  <c r="S55" i="25"/>
  <c r="P55" i="25"/>
  <c r="M55" i="25"/>
  <c r="J55" i="25"/>
  <c r="G55" i="25"/>
  <c r="Y54" i="25"/>
  <c r="V54" i="25"/>
  <c r="S54" i="25"/>
  <c r="P54" i="25"/>
  <c r="M54" i="25"/>
  <c r="J54" i="25"/>
  <c r="G54" i="25"/>
  <c r="Y53" i="25"/>
  <c r="V53" i="25"/>
  <c r="S53" i="25"/>
  <c r="P53" i="25"/>
  <c r="M53" i="25"/>
  <c r="J53" i="25"/>
  <c r="G53" i="25"/>
  <c r="Y52" i="25"/>
  <c r="V52" i="25"/>
  <c r="S52" i="25"/>
  <c r="P52" i="25"/>
  <c r="M52" i="25"/>
  <c r="J52" i="25"/>
  <c r="G52" i="25"/>
  <c r="AA51" i="25"/>
  <c r="Y51" i="25"/>
  <c r="X51" i="25"/>
  <c r="V51" i="25"/>
  <c r="U51" i="25"/>
  <c r="S51" i="25"/>
  <c r="R51" i="25"/>
  <c r="P51" i="25"/>
  <c r="O51" i="25"/>
  <c r="M51" i="25"/>
  <c r="L51" i="25"/>
  <c r="J51" i="25"/>
  <c r="I51" i="25"/>
  <c r="G51" i="25"/>
  <c r="AA50" i="25"/>
  <c r="Y50" i="25"/>
  <c r="X50" i="25"/>
  <c r="V50" i="25"/>
  <c r="U50" i="25"/>
  <c r="S50" i="25"/>
  <c r="R50" i="25"/>
  <c r="P50" i="25"/>
  <c r="O50" i="25"/>
  <c r="M50" i="25"/>
  <c r="L50" i="25"/>
  <c r="J50" i="25"/>
  <c r="I50" i="25"/>
  <c r="G50" i="25"/>
  <c r="AA49" i="25"/>
  <c r="Y49" i="25"/>
  <c r="X49" i="25"/>
  <c r="V49" i="25"/>
  <c r="U49" i="25"/>
  <c r="S49" i="25"/>
  <c r="R49" i="25"/>
  <c r="P49" i="25"/>
  <c r="O49" i="25"/>
  <c r="M49" i="25"/>
  <c r="L49" i="25"/>
  <c r="J49" i="25"/>
  <c r="I49" i="25"/>
  <c r="G49" i="25"/>
  <c r="A48" i="25"/>
  <c r="B47" i="25" s="1"/>
  <c r="E47" i="25" s="1"/>
  <c r="B45" i="25"/>
  <c r="A45" i="25"/>
  <c r="J45" i="25" s="1"/>
  <c r="Y36" i="25"/>
  <c r="V36" i="25"/>
  <c r="S36" i="25"/>
  <c r="P36" i="25"/>
  <c r="M36" i="25"/>
  <c r="J36" i="25"/>
  <c r="G36" i="25"/>
  <c r="Y35" i="25"/>
  <c r="V35" i="25"/>
  <c r="S35" i="25"/>
  <c r="P35" i="25"/>
  <c r="M35" i="25"/>
  <c r="J35" i="25"/>
  <c r="G35" i="25"/>
  <c r="Y34" i="25"/>
  <c r="V34" i="25"/>
  <c r="S34" i="25"/>
  <c r="P34" i="25"/>
  <c r="M34" i="25"/>
  <c r="J34" i="25"/>
  <c r="G34" i="25"/>
  <c r="Y33" i="25"/>
  <c r="V33" i="25"/>
  <c r="S33" i="25"/>
  <c r="P33" i="25"/>
  <c r="M33" i="25"/>
  <c r="J33" i="25"/>
  <c r="G33" i="25"/>
  <c r="Y32" i="25"/>
  <c r="V32" i="25"/>
  <c r="S32" i="25"/>
  <c r="P32" i="25"/>
  <c r="M32" i="25"/>
  <c r="J32" i="25"/>
  <c r="G32" i="25"/>
  <c r="Y31" i="25"/>
  <c r="V31" i="25"/>
  <c r="S31" i="25"/>
  <c r="P31" i="25"/>
  <c r="M31" i="25"/>
  <c r="J31" i="25"/>
  <c r="G31" i="25"/>
  <c r="Y30" i="25"/>
  <c r="V30" i="25"/>
  <c r="S30" i="25"/>
  <c r="P30" i="25"/>
  <c r="M30" i="25"/>
  <c r="J30" i="25"/>
  <c r="G30" i="25"/>
  <c r="Y29" i="25"/>
  <c r="V29" i="25"/>
  <c r="S29" i="25"/>
  <c r="P29" i="25"/>
  <c r="M29" i="25"/>
  <c r="J29" i="25"/>
  <c r="G29" i="25"/>
  <c r="AA28" i="25"/>
  <c r="Y28" i="25"/>
  <c r="X28" i="25"/>
  <c r="V28" i="25"/>
  <c r="U28" i="25"/>
  <c r="S28" i="25"/>
  <c r="R28" i="25"/>
  <c r="P28" i="25"/>
  <c r="O28" i="25"/>
  <c r="M28" i="25"/>
  <c r="L28" i="25"/>
  <c r="J28" i="25"/>
  <c r="I28" i="25"/>
  <c r="G28" i="25"/>
  <c r="AA27" i="25"/>
  <c r="Y27" i="25"/>
  <c r="X27" i="25"/>
  <c r="V27" i="25"/>
  <c r="U27" i="25"/>
  <c r="S27" i="25"/>
  <c r="R27" i="25"/>
  <c r="P27" i="25"/>
  <c r="O27" i="25"/>
  <c r="M27" i="25"/>
  <c r="L27" i="25"/>
  <c r="J27" i="25"/>
  <c r="I27" i="25"/>
  <c r="G27" i="25"/>
  <c r="AA26" i="25"/>
  <c r="Y26" i="25"/>
  <c r="X26" i="25"/>
  <c r="V26" i="25"/>
  <c r="U26" i="25"/>
  <c r="S26" i="25"/>
  <c r="R26" i="25"/>
  <c r="P26" i="25"/>
  <c r="O26" i="25"/>
  <c r="M26" i="25"/>
  <c r="L26" i="25"/>
  <c r="J26" i="25"/>
  <c r="I26" i="25"/>
  <c r="G26" i="25"/>
  <c r="A25" i="25"/>
  <c r="B24" i="25"/>
  <c r="E24" i="25" s="1"/>
  <c r="Y15" i="25"/>
  <c r="V15" i="25"/>
  <c r="S15" i="25"/>
  <c r="P15" i="25"/>
  <c r="M15" i="25"/>
  <c r="J15" i="25"/>
  <c r="G15" i="25"/>
  <c r="Y14" i="25"/>
  <c r="V14" i="25"/>
  <c r="S14" i="25"/>
  <c r="P14" i="25"/>
  <c r="M14" i="25"/>
  <c r="J14" i="25"/>
  <c r="G14" i="25"/>
  <c r="Y13" i="25"/>
  <c r="V13" i="25"/>
  <c r="S13" i="25"/>
  <c r="P13" i="25"/>
  <c r="M13" i="25"/>
  <c r="J13" i="25"/>
  <c r="G13" i="25"/>
  <c r="Y12" i="25"/>
  <c r="V12" i="25"/>
  <c r="S12" i="25"/>
  <c r="P12" i="25"/>
  <c r="M12" i="25"/>
  <c r="J12" i="25"/>
  <c r="G12" i="25"/>
  <c r="Y11" i="25"/>
  <c r="V11" i="25"/>
  <c r="S11" i="25"/>
  <c r="P11" i="25"/>
  <c r="M11" i="25"/>
  <c r="J11" i="25"/>
  <c r="G11" i="25"/>
  <c r="Y10" i="25"/>
  <c r="V10" i="25"/>
  <c r="S10" i="25"/>
  <c r="P10" i="25"/>
  <c r="M10" i="25"/>
  <c r="J10" i="25"/>
  <c r="G10" i="25"/>
  <c r="Y9" i="25"/>
  <c r="V9" i="25"/>
  <c r="S9" i="25"/>
  <c r="P9" i="25"/>
  <c r="M9" i="25"/>
  <c r="J9" i="25"/>
  <c r="G9" i="25"/>
  <c r="Y8" i="25"/>
  <c r="V8" i="25"/>
  <c r="S8" i="25"/>
  <c r="P8" i="25"/>
  <c r="M8" i="25"/>
  <c r="J8" i="25"/>
  <c r="G8" i="25"/>
  <c r="AA7" i="25"/>
  <c r="Y7" i="25"/>
  <c r="X7" i="25"/>
  <c r="V7" i="25"/>
  <c r="U7" i="25"/>
  <c r="S7" i="25"/>
  <c r="R7" i="25"/>
  <c r="P7" i="25"/>
  <c r="O7" i="25"/>
  <c r="M7" i="25"/>
  <c r="L7" i="25"/>
  <c r="J7" i="25"/>
  <c r="I7" i="25"/>
  <c r="G7" i="25"/>
  <c r="AA6" i="25"/>
  <c r="Y6" i="25"/>
  <c r="X6" i="25"/>
  <c r="V6" i="25"/>
  <c r="U6" i="25"/>
  <c r="S6" i="25"/>
  <c r="R6" i="25"/>
  <c r="P6" i="25"/>
  <c r="O6" i="25"/>
  <c r="M6" i="25"/>
  <c r="L6" i="25"/>
  <c r="J6" i="25"/>
  <c r="I6" i="25"/>
  <c r="G6" i="25"/>
  <c r="AA5" i="25"/>
  <c r="Y5" i="25"/>
  <c r="X5" i="25"/>
  <c r="V5" i="25"/>
  <c r="U5" i="25"/>
  <c r="S5" i="25"/>
  <c r="R5" i="25"/>
  <c r="P5" i="25"/>
  <c r="O5" i="25"/>
  <c r="M5" i="25"/>
  <c r="L5" i="25"/>
  <c r="J5" i="25"/>
  <c r="I5" i="25"/>
  <c r="G5" i="25"/>
  <c r="B3" i="25"/>
  <c r="E3" i="25" s="1"/>
  <c r="J1" i="25"/>
  <c r="E1" i="25"/>
  <c r="B1" i="25"/>
  <c r="Y344" i="22"/>
  <c r="V344" i="22"/>
  <c r="S344" i="22"/>
  <c r="P344" i="22"/>
  <c r="M344" i="22"/>
  <c r="J344" i="22"/>
  <c r="G344" i="22"/>
  <c r="Y343" i="22"/>
  <c r="V343" i="22"/>
  <c r="S343" i="22"/>
  <c r="P343" i="22"/>
  <c r="M343" i="22"/>
  <c r="J343" i="22"/>
  <c r="G343" i="22"/>
  <c r="Y342" i="22"/>
  <c r="V342" i="22"/>
  <c r="S342" i="22"/>
  <c r="P342" i="22"/>
  <c r="M342" i="22"/>
  <c r="J342" i="22"/>
  <c r="G342" i="22"/>
  <c r="Y341" i="22"/>
  <c r="V341" i="22"/>
  <c r="S341" i="22"/>
  <c r="P341" i="22"/>
  <c r="M341" i="22"/>
  <c r="J341" i="22"/>
  <c r="G341" i="22"/>
  <c r="Y340" i="22"/>
  <c r="V340" i="22"/>
  <c r="S340" i="22"/>
  <c r="P340" i="22"/>
  <c r="M340" i="22"/>
  <c r="J340" i="22"/>
  <c r="G340" i="22"/>
  <c r="Y339" i="22"/>
  <c r="V339" i="22"/>
  <c r="S339" i="22"/>
  <c r="P339" i="22"/>
  <c r="M339" i="22"/>
  <c r="J339" i="22"/>
  <c r="G339" i="22"/>
  <c r="Y338" i="22"/>
  <c r="V338" i="22"/>
  <c r="S338" i="22"/>
  <c r="P338" i="22"/>
  <c r="M338" i="22"/>
  <c r="J338" i="22"/>
  <c r="G338" i="22"/>
  <c r="Y337" i="22"/>
  <c r="V337" i="22"/>
  <c r="S337" i="22"/>
  <c r="P337" i="22"/>
  <c r="M337" i="22"/>
  <c r="J337" i="22"/>
  <c r="G337" i="22"/>
  <c r="AA336" i="22"/>
  <c r="Y336" i="22"/>
  <c r="X336" i="22"/>
  <c r="V336" i="22"/>
  <c r="U336" i="22"/>
  <c r="S336" i="22"/>
  <c r="R336" i="22"/>
  <c r="P336" i="22"/>
  <c r="O336" i="22"/>
  <c r="M336" i="22"/>
  <c r="L336" i="22"/>
  <c r="J336" i="22"/>
  <c r="I336" i="22"/>
  <c r="G336" i="22"/>
  <c r="AA335" i="22"/>
  <c r="Y335" i="22"/>
  <c r="X335" i="22"/>
  <c r="V335" i="22"/>
  <c r="U335" i="22"/>
  <c r="S335" i="22"/>
  <c r="R335" i="22"/>
  <c r="P335" i="22"/>
  <c r="O335" i="22"/>
  <c r="M335" i="22"/>
  <c r="L335" i="22"/>
  <c r="J335" i="22"/>
  <c r="I335" i="22"/>
  <c r="G335" i="22"/>
  <c r="AA334" i="22"/>
  <c r="Y334" i="22"/>
  <c r="X334" i="22"/>
  <c r="V334" i="22"/>
  <c r="U334" i="22"/>
  <c r="S334" i="22"/>
  <c r="R334" i="22"/>
  <c r="P334" i="22"/>
  <c r="O334" i="22"/>
  <c r="M334" i="22"/>
  <c r="L334" i="22"/>
  <c r="J334" i="22"/>
  <c r="J345" i="22" s="1"/>
  <c r="I334" i="22"/>
  <c r="G334" i="22"/>
  <c r="Y323" i="22"/>
  <c r="V323" i="22"/>
  <c r="S323" i="22"/>
  <c r="P323" i="22"/>
  <c r="M323" i="22"/>
  <c r="J323" i="22"/>
  <c r="G323" i="22"/>
  <c r="Y322" i="22"/>
  <c r="V322" i="22"/>
  <c r="S322" i="22"/>
  <c r="P322" i="22"/>
  <c r="M322" i="22"/>
  <c r="J322" i="22"/>
  <c r="G322" i="22"/>
  <c r="Y321" i="22"/>
  <c r="V321" i="22"/>
  <c r="S321" i="22"/>
  <c r="P321" i="22"/>
  <c r="M321" i="22"/>
  <c r="J321" i="22"/>
  <c r="G321" i="22"/>
  <c r="Y320" i="22"/>
  <c r="V320" i="22"/>
  <c r="S320" i="22"/>
  <c r="P320" i="22"/>
  <c r="M320" i="22"/>
  <c r="J320" i="22"/>
  <c r="G320" i="22"/>
  <c r="Y319" i="22"/>
  <c r="V319" i="22"/>
  <c r="S319" i="22"/>
  <c r="P319" i="22"/>
  <c r="M319" i="22"/>
  <c r="J319" i="22"/>
  <c r="G319" i="22"/>
  <c r="Y318" i="22"/>
  <c r="V318" i="22"/>
  <c r="S318" i="22"/>
  <c r="P318" i="22"/>
  <c r="M318" i="22"/>
  <c r="J318" i="22"/>
  <c r="G318" i="22"/>
  <c r="Y317" i="22"/>
  <c r="V317" i="22"/>
  <c r="S317" i="22"/>
  <c r="P317" i="22"/>
  <c r="M317" i="22"/>
  <c r="J317" i="22"/>
  <c r="G317" i="22"/>
  <c r="Y316" i="22"/>
  <c r="V316" i="22"/>
  <c r="S316" i="22"/>
  <c r="P316" i="22"/>
  <c r="M316" i="22"/>
  <c r="J316" i="22"/>
  <c r="G316" i="22"/>
  <c r="AA315" i="22"/>
  <c r="Y315" i="22"/>
  <c r="X315" i="22"/>
  <c r="V315" i="22"/>
  <c r="U315" i="22"/>
  <c r="S315" i="22"/>
  <c r="R315" i="22"/>
  <c r="P315" i="22"/>
  <c r="O315" i="22"/>
  <c r="M315" i="22"/>
  <c r="L315" i="22"/>
  <c r="J315" i="22"/>
  <c r="I315" i="22"/>
  <c r="G315" i="22"/>
  <c r="AA314" i="22"/>
  <c r="Y314" i="22"/>
  <c r="X314" i="22"/>
  <c r="V314" i="22"/>
  <c r="U314" i="22"/>
  <c r="S314" i="22"/>
  <c r="R314" i="22"/>
  <c r="P314" i="22"/>
  <c r="O314" i="22"/>
  <c r="M314" i="22"/>
  <c r="L314" i="22"/>
  <c r="J314" i="22"/>
  <c r="I314" i="22"/>
  <c r="G314" i="22"/>
  <c r="AA313" i="22"/>
  <c r="Y313" i="22"/>
  <c r="X313" i="22"/>
  <c r="V313" i="22"/>
  <c r="U313" i="22"/>
  <c r="S313" i="22"/>
  <c r="R313" i="22"/>
  <c r="P313" i="22"/>
  <c r="O313" i="22"/>
  <c r="M313" i="22"/>
  <c r="L313" i="22"/>
  <c r="J313" i="22"/>
  <c r="I313" i="22"/>
  <c r="G313" i="22"/>
  <c r="Y300" i="22"/>
  <c r="V300" i="22"/>
  <c r="S300" i="22"/>
  <c r="P300" i="22"/>
  <c r="M300" i="22"/>
  <c r="J300" i="22"/>
  <c r="G300" i="22"/>
  <c r="Y299" i="22"/>
  <c r="V299" i="22"/>
  <c r="S299" i="22"/>
  <c r="P299" i="22"/>
  <c r="M299" i="22"/>
  <c r="J299" i="22"/>
  <c r="G299" i="22"/>
  <c r="Y298" i="22"/>
  <c r="V298" i="22"/>
  <c r="S298" i="22"/>
  <c r="P298" i="22"/>
  <c r="M298" i="22"/>
  <c r="J298" i="22"/>
  <c r="G298" i="22"/>
  <c r="Y297" i="22"/>
  <c r="V297" i="22"/>
  <c r="S297" i="22"/>
  <c r="P297" i="22"/>
  <c r="M297" i="22"/>
  <c r="J297" i="22"/>
  <c r="G297" i="22"/>
  <c r="Y296" i="22"/>
  <c r="V296" i="22"/>
  <c r="S296" i="22"/>
  <c r="P296" i="22"/>
  <c r="M296" i="22"/>
  <c r="J296" i="22"/>
  <c r="G296" i="22"/>
  <c r="Y295" i="22"/>
  <c r="V295" i="22"/>
  <c r="S295" i="22"/>
  <c r="P295" i="22"/>
  <c r="M295" i="22"/>
  <c r="J295" i="22"/>
  <c r="G295" i="22"/>
  <c r="Y294" i="22"/>
  <c r="V294" i="22"/>
  <c r="S294" i="22"/>
  <c r="P294" i="22"/>
  <c r="M294" i="22"/>
  <c r="J294" i="22"/>
  <c r="G294" i="22"/>
  <c r="Y293" i="22"/>
  <c r="V293" i="22"/>
  <c r="S293" i="22"/>
  <c r="P293" i="22"/>
  <c r="M293" i="22"/>
  <c r="J293" i="22"/>
  <c r="G293" i="22"/>
  <c r="AA292" i="22"/>
  <c r="Y292" i="22"/>
  <c r="X292" i="22"/>
  <c r="V292" i="22"/>
  <c r="U292" i="22"/>
  <c r="S292" i="22"/>
  <c r="R292" i="22"/>
  <c r="P292" i="22"/>
  <c r="O292" i="22"/>
  <c r="M292" i="22"/>
  <c r="L292" i="22"/>
  <c r="J292" i="22"/>
  <c r="I292" i="22"/>
  <c r="G292" i="22"/>
  <c r="AA291" i="22"/>
  <c r="Y291" i="22"/>
  <c r="X291" i="22"/>
  <c r="V291" i="22"/>
  <c r="U291" i="22"/>
  <c r="S291" i="22"/>
  <c r="R291" i="22"/>
  <c r="P291" i="22"/>
  <c r="O291" i="22"/>
  <c r="M291" i="22"/>
  <c r="L291" i="22"/>
  <c r="J291" i="22"/>
  <c r="I291" i="22"/>
  <c r="G291" i="22"/>
  <c r="AA290" i="22"/>
  <c r="Y290" i="22"/>
  <c r="X290" i="22"/>
  <c r="V290" i="22"/>
  <c r="U290" i="22"/>
  <c r="S290" i="22"/>
  <c r="R290" i="22"/>
  <c r="P290" i="22"/>
  <c r="P301" i="22" s="1"/>
  <c r="O290" i="22"/>
  <c r="M290" i="22"/>
  <c r="L290" i="22"/>
  <c r="J290" i="22"/>
  <c r="I290" i="22"/>
  <c r="G290" i="22"/>
  <c r="Y279" i="22"/>
  <c r="V279" i="22"/>
  <c r="S279" i="22"/>
  <c r="P279" i="22"/>
  <c r="M279" i="22"/>
  <c r="J279" i="22"/>
  <c r="G279" i="22"/>
  <c r="Y278" i="22"/>
  <c r="V278" i="22"/>
  <c r="S278" i="22"/>
  <c r="P278" i="22"/>
  <c r="M278" i="22"/>
  <c r="J278" i="22"/>
  <c r="G278" i="22"/>
  <c r="Y277" i="22"/>
  <c r="V277" i="22"/>
  <c r="S277" i="22"/>
  <c r="P277" i="22"/>
  <c r="M277" i="22"/>
  <c r="J277" i="22"/>
  <c r="G277" i="22"/>
  <c r="Y276" i="22"/>
  <c r="V276" i="22"/>
  <c r="S276" i="22"/>
  <c r="P276" i="22"/>
  <c r="M276" i="22"/>
  <c r="J276" i="22"/>
  <c r="G276" i="22"/>
  <c r="Y275" i="22"/>
  <c r="V275" i="22"/>
  <c r="S275" i="22"/>
  <c r="P275" i="22"/>
  <c r="M275" i="22"/>
  <c r="J275" i="22"/>
  <c r="G275" i="22"/>
  <c r="Y274" i="22"/>
  <c r="V274" i="22"/>
  <c r="S274" i="22"/>
  <c r="P274" i="22"/>
  <c r="M274" i="22"/>
  <c r="J274" i="22"/>
  <c r="G274" i="22"/>
  <c r="Y273" i="22"/>
  <c r="V273" i="22"/>
  <c r="S273" i="22"/>
  <c r="P273" i="22"/>
  <c r="M273" i="22"/>
  <c r="J273" i="22"/>
  <c r="G273" i="22"/>
  <c r="Y272" i="22"/>
  <c r="V272" i="22"/>
  <c r="S272" i="22"/>
  <c r="P272" i="22"/>
  <c r="M272" i="22"/>
  <c r="J272" i="22"/>
  <c r="G272" i="22"/>
  <c r="AA271" i="22"/>
  <c r="Y271" i="22"/>
  <c r="X271" i="22"/>
  <c r="V271" i="22"/>
  <c r="U271" i="22"/>
  <c r="S271" i="22"/>
  <c r="R271" i="22"/>
  <c r="P271" i="22"/>
  <c r="O271" i="22"/>
  <c r="M271" i="22"/>
  <c r="L271" i="22"/>
  <c r="J271" i="22"/>
  <c r="I271" i="22"/>
  <c r="G271" i="22"/>
  <c r="AA270" i="22"/>
  <c r="Y270" i="22"/>
  <c r="X270" i="22"/>
  <c r="V270" i="22"/>
  <c r="U270" i="22"/>
  <c r="S270" i="22"/>
  <c r="R270" i="22"/>
  <c r="P270" i="22"/>
  <c r="P280" i="22" s="1"/>
  <c r="O270" i="22"/>
  <c r="M270" i="22"/>
  <c r="L270" i="22"/>
  <c r="J270" i="22"/>
  <c r="J280" i="22" s="1"/>
  <c r="I270" i="22"/>
  <c r="G270" i="22"/>
  <c r="AA269" i="22"/>
  <c r="Y269" i="22"/>
  <c r="Y280" i="22" s="1"/>
  <c r="X269" i="22"/>
  <c r="V269" i="22"/>
  <c r="U269" i="22"/>
  <c r="S269" i="22"/>
  <c r="R269" i="22"/>
  <c r="P269" i="22"/>
  <c r="O269" i="22"/>
  <c r="M269" i="22"/>
  <c r="L269" i="22"/>
  <c r="J269" i="22"/>
  <c r="I269" i="22"/>
  <c r="G269" i="22"/>
  <c r="Y256" i="22"/>
  <c r="V256" i="22"/>
  <c r="S256" i="22"/>
  <c r="P256" i="22"/>
  <c r="M256" i="22"/>
  <c r="J256" i="22"/>
  <c r="G256" i="22"/>
  <c r="Y255" i="22"/>
  <c r="V255" i="22"/>
  <c r="S255" i="22"/>
  <c r="P255" i="22"/>
  <c r="M255" i="22"/>
  <c r="J255" i="22"/>
  <c r="G255" i="22"/>
  <c r="Y254" i="22"/>
  <c r="V254" i="22"/>
  <c r="S254" i="22"/>
  <c r="P254" i="22"/>
  <c r="M254" i="22"/>
  <c r="J254" i="22"/>
  <c r="G254" i="22"/>
  <c r="Y253" i="22"/>
  <c r="V253" i="22"/>
  <c r="S253" i="22"/>
  <c r="P253" i="22"/>
  <c r="M253" i="22"/>
  <c r="J253" i="22"/>
  <c r="G253" i="22"/>
  <c r="Y252" i="22"/>
  <c r="V252" i="22"/>
  <c r="S252" i="22"/>
  <c r="P252" i="22"/>
  <c r="M252" i="22"/>
  <c r="J252" i="22"/>
  <c r="G252" i="22"/>
  <c r="Y251" i="22"/>
  <c r="V251" i="22"/>
  <c r="S251" i="22"/>
  <c r="P251" i="22"/>
  <c r="M251" i="22"/>
  <c r="J251" i="22"/>
  <c r="G251" i="22"/>
  <c r="Y250" i="22"/>
  <c r="V250" i="22"/>
  <c r="S250" i="22"/>
  <c r="P250" i="22"/>
  <c r="M250" i="22"/>
  <c r="J250" i="22"/>
  <c r="G250" i="22"/>
  <c r="Y249" i="22"/>
  <c r="V249" i="22"/>
  <c r="S249" i="22"/>
  <c r="P249" i="22"/>
  <c r="M249" i="22"/>
  <c r="J249" i="22"/>
  <c r="G249" i="22"/>
  <c r="AA248" i="22"/>
  <c r="Y248" i="22"/>
  <c r="X248" i="22"/>
  <c r="V248" i="22"/>
  <c r="U248" i="22"/>
  <c r="S248" i="22"/>
  <c r="R248" i="22"/>
  <c r="P248" i="22"/>
  <c r="O248" i="22"/>
  <c r="M248" i="22"/>
  <c r="L248" i="22"/>
  <c r="J248" i="22"/>
  <c r="I248" i="22"/>
  <c r="G248" i="22"/>
  <c r="AA247" i="22"/>
  <c r="Y247" i="22"/>
  <c r="Y257" i="22" s="1"/>
  <c r="X247" i="22"/>
  <c r="V247" i="22"/>
  <c r="U247" i="22"/>
  <c r="S247" i="22"/>
  <c r="R247" i="22"/>
  <c r="P247" i="22"/>
  <c r="O247" i="22"/>
  <c r="M247" i="22"/>
  <c r="L247" i="22"/>
  <c r="J247" i="22"/>
  <c r="I247" i="22"/>
  <c r="G247" i="22"/>
  <c r="AA246" i="22"/>
  <c r="Y246" i="22"/>
  <c r="X246" i="22"/>
  <c r="V246" i="22"/>
  <c r="U246" i="22"/>
  <c r="S246" i="22"/>
  <c r="R246" i="22"/>
  <c r="P246" i="22"/>
  <c r="P257" i="22" s="1"/>
  <c r="O246" i="22"/>
  <c r="M246" i="22"/>
  <c r="L246" i="22"/>
  <c r="J246" i="22"/>
  <c r="J257" i="22" s="1"/>
  <c r="I246" i="22"/>
  <c r="G246" i="22"/>
  <c r="Y235" i="22"/>
  <c r="V235" i="22"/>
  <c r="S235" i="22"/>
  <c r="P235" i="22"/>
  <c r="M235" i="22"/>
  <c r="J235" i="22"/>
  <c r="G235" i="22"/>
  <c r="Y234" i="22"/>
  <c r="V234" i="22"/>
  <c r="S234" i="22"/>
  <c r="P234" i="22"/>
  <c r="M234" i="22"/>
  <c r="J234" i="22"/>
  <c r="G234" i="22"/>
  <c r="Y233" i="22"/>
  <c r="V233" i="22"/>
  <c r="S233" i="22"/>
  <c r="P233" i="22"/>
  <c r="M233" i="22"/>
  <c r="J233" i="22"/>
  <c r="G233" i="22"/>
  <c r="Y232" i="22"/>
  <c r="V232" i="22"/>
  <c r="S232" i="22"/>
  <c r="P232" i="22"/>
  <c r="M232" i="22"/>
  <c r="J232" i="22"/>
  <c r="G232" i="22"/>
  <c r="Y231" i="22"/>
  <c r="V231" i="22"/>
  <c r="S231" i="22"/>
  <c r="P231" i="22"/>
  <c r="M231" i="22"/>
  <c r="J231" i="22"/>
  <c r="G231" i="22"/>
  <c r="Y230" i="22"/>
  <c r="V230" i="22"/>
  <c r="S230" i="22"/>
  <c r="P230" i="22"/>
  <c r="M230" i="22"/>
  <c r="J230" i="22"/>
  <c r="G230" i="22"/>
  <c r="Y229" i="22"/>
  <c r="V229" i="22"/>
  <c r="S229" i="22"/>
  <c r="P229" i="22"/>
  <c r="M229" i="22"/>
  <c r="J229" i="22"/>
  <c r="G229" i="22"/>
  <c r="Y228" i="22"/>
  <c r="V228" i="22"/>
  <c r="S228" i="22"/>
  <c r="P228" i="22"/>
  <c r="M228" i="22"/>
  <c r="J228" i="22"/>
  <c r="G228" i="22"/>
  <c r="AA227" i="22"/>
  <c r="Y227" i="22"/>
  <c r="X227" i="22"/>
  <c r="V227" i="22"/>
  <c r="U227" i="22"/>
  <c r="S227" i="22"/>
  <c r="R227" i="22"/>
  <c r="P227" i="22"/>
  <c r="O227" i="22"/>
  <c r="M227" i="22"/>
  <c r="L227" i="22"/>
  <c r="J227" i="22"/>
  <c r="I227" i="22"/>
  <c r="G227" i="22"/>
  <c r="AA226" i="22"/>
  <c r="Y226" i="22"/>
  <c r="X226" i="22"/>
  <c r="V226" i="22"/>
  <c r="U226" i="22"/>
  <c r="S226" i="22"/>
  <c r="R226" i="22"/>
  <c r="P226" i="22"/>
  <c r="O226" i="22"/>
  <c r="M226" i="22"/>
  <c r="L226" i="22"/>
  <c r="J226" i="22"/>
  <c r="J236" i="22" s="1"/>
  <c r="I226" i="22"/>
  <c r="G226" i="22"/>
  <c r="AA225" i="22"/>
  <c r="Y225" i="22"/>
  <c r="Y236" i="22" s="1"/>
  <c r="X225" i="22"/>
  <c r="V225" i="22"/>
  <c r="U225" i="22"/>
  <c r="S225" i="22"/>
  <c r="R225" i="22"/>
  <c r="P225" i="22"/>
  <c r="O225" i="22"/>
  <c r="M225" i="22"/>
  <c r="L225" i="22"/>
  <c r="J225" i="22"/>
  <c r="I225" i="22"/>
  <c r="G225" i="22"/>
  <c r="Y212" i="22"/>
  <c r="V212" i="22"/>
  <c r="S212" i="22"/>
  <c r="P212" i="22"/>
  <c r="M212" i="22"/>
  <c r="J212" i="22"/>
  <c r="G212" i="22"/>
  <c r="Y211" i="22"/>
  <c r="V211" i="22"/>
  <c r="S211" i="22"/>
  <c r="P211" i="22"/>
  <c r="M211" i="22"/>
  <c r="J211" i="22"/>
  <c r="G211" i="22"/>
  <c r="Y210" i="22"/>
  <c r="V210" i="22"/>
  <c r="S210" i="22"/>
  <c r="P210" i="22"/>
  <c r="M210" i="22"/>
  <c r="J210" i="22"/>
  <c r="G210" i="22"/>
  <c r="Y209" i="22"/>
  <c r="V209" i="22"/>
  <c r="S209" i="22"/>
  <c r="P209" i="22"/>
  <c r="M209" i="22"/>
  <c r="J209" i="22"/>
  <c r="G209" i="22"/>
  <c r="Y208" i="22"/>
  <c r="V208" i="22"/>
  <c r="S208" i="22"/>
  <c r="P208" i="22"/>
  <c r="M208" i="22"/>
  <c r="J208" i="22"/>
  <c r="G208" i="22"/>
  <c r="Y207" i="22"/>
  <c r="V207" i="22"/>
  <c r="S207" i="22"/>
  <c r="P207" i="22"/>
  <c r="M207" i="22"/>
  <c r="J207" i="22"/>
  <c r="G207" i="22"/>
  <c r="Y206" i="22"/>
  <c r="V206" i="22"/>
  <c r="S206" i="22"/>
  <c r="P206" i="22"/>
  <c r="M206" i="22"/>
  <c r="J206" i="22"/>
  <c r="G206" i="22"/>
  <c r="Y205" i="22"/>
  <c r="V205" i="22"/>
  <c r="S205" i="22"/>
  <c r="P205" i="22"/>
  <c r="M205" i="22"/>
  <c r="J205" i="22"/>
  <c r="G205" i="22"/>
  <c r="AA204" i="22"/>
  <c r="Y204" i="22"/>
  <c r="X204" i="22"/>
  <c r="V204" i="22"/>
  <c r="U204" i="22"/>
  <c r="S204" i="22"/>
  <c r="R204" i="22"/>
  <c r="P204" i="22"/>
  <c r="O204" i="22"/>
  <c r="M204" i="22"/>
  <c r="L204" i="22"/>
  <c r="J204" i="22"/>
  <c r="I204" i="22"/>
  <c r="G204" i="22"/>
  <c r="AA203" i="22"/>
  <c r="Y203" i="22"/>
  <c r="Y213" i="22" s="1"/>
  <c r="X203" i="22"/>
  <c r="V203" i="22"/>
  <c r="U203" i="22"/>
  <c r="S203" i="22"/>
  <c r="R203" i="22"/>
  <c r="P203" i="22"/>
  <c r="O203" i="22"/>
  <c r="M203" i="22"/>
  <c r="L203" i="22"/>
  <c r="J203" i="22"/>
  <c r="I203" i="22"/>
  <c r="G203" i="22"/>
  <c r="AA202" i="22"/>
  <c r="Y202" i="22"/>
  <c r="X202" i="22"/>
  <c r="V202" i="22"/>
  <c r="U202" i="22"/>
  <c r="S202" i="22"/>
  <c r="R202" i="22"/>
  <c r="P202" i="22"/>
  <c r="P213" i="22" s="1"/>
  <c r="O202" i="22"/>
  <c r="M202" i="22"/>
  <c r="L202" i="22"/>
  <c r="J202" i="22"/>
  <c r="J213" i="22" s="1"/>
  <c r="I202" i="22"/>
  <c r="G202" i="22"/>
  <c r="Y191" i="22"/>
  <c r="V191" i="22"/>
  <c r="S191" i="22"/>
  <c r="P191" i="22"/>
  <c r="M191" i="22"/>
  <c r="J191" i="22"/>
  <c r="G191" i="22"/>
  <c r="Y190" i="22"/>
  <c r="V190" i="22"/>
  <c r="S190" i="22"/>
  <c r="P190" i="22"/>
  <c r="M190" i="22"/>
  <c r="J190" i="22"/>
  <c r="G190" i="22"/>
  <c r="Y189" i="22"/>
  <c r="V189" i="22"/>
  <c r="S189" i="22"/>
  <c r="P189" i="22"/>
  <c r="M189" i="22"/>
  <c r="J189" i="22"/>
  <c r="G189" i="22"/>
  <c r="Y188" i="22"/>
  <c r="V188" i="22"/>
  <c r="S188" i="22"/>
  <c r="P188" i="22"/>
  <c r="M188" i="22"/>
  <c r="J188" i="22"/>
  <c r="G188" i="22"/>
  <c r="Y187" i="22"/>
  <c r="V187" i="22"/>
  <c r="S187" i="22"/>
  <c r="P187" i="22"/>
  <c r="M187" i="22"/>
  <c r="J187" i="22"/>
  <c r="G187" i="22"/>
  <c r="Y186" i="22"/>
  <c r="V186" i="22"/>
  <c r="S186" i="22"/>
  <c r="P186" i="22"/>
  <c r="M186" i="22"/>
  <c r="J186" i="22"/>
  <c r="G186" i="22"/>
  <c r="Y185" i="22"/>
  <c r="V185" i="22"/>
  <c r="S185" i="22"/>
  <c r="P185" i="22"/>
  <c r="M185" i="22"/>
  <c r="J185" i="22"/>
  <c r="G185" i="22"/>
  <c r="Y184" i="22"/>
  <c r="V184" i="22"/>
  <c r="S184" i="22"/>
  <c r="P184" i="22"/>
  <c r="M184" i="22"/>
  <c r="J184" i="22"/>
  <c r="G184" i="22"/>
  <c r="AA183" i="22"/>
  <c r="Y183" i="22"/>
  <c r="X183" i="22"/>
  <c r="V183" i="22"/>
  <c r="U183" i="22"/>
  <c r="S183" i="22"/>
  <c r="R183" i="22"/>
  <c r="P183" i="22"/>
  <c r="O183" i="22"/>
  <c r="M183" i="22"/>
  <c r="L183" i="22"/>
  <c r="J183" i="22"/>
  <c r="I183" i="22"/>
  <c r="G183" i="22"/>
  <c r="AA182" i="22"/>
  <c r="Y182" i="22"/>
  <c r="X182" i="22"/>
  <c r="V182" i="22"/>
  <c r="U182" i="22"/>
  <c r="S182" i="22"/>
  <c r="R182" i="22"/>
  <c r="P182" i="22"/>
  <c r="P192" i="22" s="1"/>
  <c r="O182" i="22"/>
  <c r="M182" i="22"/>
  <c r="L182" i="22"/>
  <c r="J182" i="22"/>
  <c r="J192" i="22" s="1"/>
  <c r="I182" i="22"/>
  <c r="G182" i="22"/>
  <c r="AA181" i="22"/>
  <c r="Y181" i="22"/>
  <c r="Y192" i="22" s="1"/>
  <c r="X181" i="22"/>
  <c r="V181" i="22"/>
  <c r="U181" i="22"/>
  <c r="S181" i="22"/>
  <c r="R181" i="22"/>
  <c r="P181" i="22"/>
  <c r="O181" i="22"/>
  <c r="M181" i="22"/>
  <c r="L181" i="22"/>
  <c r="J181" i="22"/>
  <c r="I181" i="22"/>
  <c r="G181" i="22"/>
  <c r="Y168" i="22"/>
  <c r="V168" i="22"/>
  <c r="S168" i="22"/>
  <c r="P168" i="22"/>
  <c r="M168" i="22"/>
  <c r="J168" i="22"/>
  <c r="G168" i="22"/>
  <c r="Y167" i="22"/>
  <c r="V167" i="22"/>
  <c r="S167" i="22"/>
  <c r="P167" i="22"/>
  <c r="M167" i="22"/>
  <c r="J167" i="22"/>
  <c r="G167" i="22"/>
  <c r="Y166" i="22"/>
  <c r="V166" i="22"/>
  <c r="S166" i="22"/>
  <c r="P166" i="22"/>
  <c r="M166" i="22"/>
  <c r="J166" i="22"/>
  <c r="G166" i="22"/>
  <c r="Y165" i="22"/>
  <c r="V165" i="22"/>
  <c r="S165" i="22"/>
  <c r="P165" i="22"/>
  <c r="M165" i="22"/>
  <c r="J165" i="22"/>
  <c r="G165" i="22"/>
  <c r="Y164" i="22"/>
  <c r="V164" i="22"/>
  <c r="S164" i="22"/>
  <c r="P164" i="22"/>
  <c r="M164" i="22"/>
  <c r="J164" i="22"/>
  <c r="G164" i="22"/>
  <c r="Y163" i="22"/>
  <c r="V163" i="22"/>
  <c r="S163" i="22"/>
  <c r="P163" i="22"/>
  <c r="M163" i="22"/>
  <c r="J163" i="22"/>
  <c r="G163" i="22"/>
  <c r="Y162" i="22"/>
  <c r="V162" i="22"/>
  <c r="S162" i="22"/>
  <c r="P162" i="22"/>
  <c r="M162" i="22"/>
  <c r="J162" i="22"/>
  <c r="G162" i="22"/>
  <c r="Y161" i="22"/>
  <c r="V161" i="22"/>
  <c r="S161" i="22"/>
  <c r="P161" i="22"/>
  <c r="M161" i="22"/>
  <c r="J161" i="22"/>
  <c r="G161" i="22"/>
  <c r="AA160" i="22"/>
  <c r="Y160" i="22"/>
  <c r="X160" i="22"/>
  <c r="V160" i="22"/>
  <c r="U160" i="22"/>
  <c r="S160" i="22"/>
  <c r="R160" i="22"/>
  <c r="P160" i="22"/>
  <c r="O160" i="22"/>
  <c r="M160" i="22"/>
  <c r="L160" i="22"/>
  <c r="J160" i="22"/>
  <c r="I160" i="22"/>
  <c r="G160" i="22"/>
  <c r="AA159" i="22"/>
  <c r="Y159" i="22"/>
  <c r="Y169" i="22" s="1"/>
  <c r="X159" i="22"/>
  <c r="V159" i="22"/>
  <c r="U159" i="22"/>
  <c r="S159" i="22"/>
  <c r="R159" i="22"/>
  <c r="P159" i="22"/>
  <c r="O159" i="22"/>
  <c r="M159" i="22"/>
  <c r="L159" i="22"/>
  <c r="J159" i="22"/>
  <c r="I159" i="22"/>
  <c r="G159" i="22"/>
  <c r="AA158" i="22"/>
  <c r="Y158" i="22"/>
  <c r="X158" i="22"/>
  <c r="V158" i="22"/>
  <c r="U158" i="22"/>
  <c r="S158" i="22"/>
  <c r="R158" i="22"/>
  <c r="P158" i="22"/>
  <c r="P169" i="22" s="1"/>
  <c r="O158" i="22"/>
  <c r="M158" i="22"/>
  <c r="L158" i="22"/>
  <c r="J158" i="22"/>
  <c r="I158" i="22"/>
  <c r="G158" i="22"/>
  <c r="Y147" i="22"/>
  <c r="V147" i="22"/>
  <c r="S147" i="22"/>
  <c r="P147" i="22"/>
  <c r="M147" i="22"/>
  <c r="J147" i="22"/>
  <c r="G147" i="22"/>
  <c r="Y146" i="22"/>
  <c r="V146" i="22"/>
  <c r="S146" i="22"/>
  <c r="P146" i="22"/>
  <c r="M146" i="22"/>
  <c r="J146" i="22"/>
  <c r="G146" i="22"/>
  <c r="Y145" i="22"/>
  <c r="V145" i="22"/>
  <c r="S145" i="22"/>
  <c r="P145" i="22"/>
  <c r="M145" i="22"/>
  <c r="J145" i="22"/>
  <c r="G145" i="22"/>
  <c r="Y144" i="22"/>
  <c r="V144" i="22"/>
  <c r="S144" i="22"/>
  <c r="P144" i="22"/>
  <c r="M144" i="22"/>
  <c r="J144" i="22"/>
  <c r="G144" i="22"/>
  <c r="Y143" i="22"/>
  <c r="V143" i="22"/>
  <c r="S143" i="22"/>
  <c r="P143" i="22"/>
  <c r="M143" i="22"/>
  <c r="J143" i="22"/>
  <c r="G143" i="22"/>
  <c r="Y142" i="22"/>
  <c r="V142" i="22"/>
  <c r="S142" i="22"/>
  <c r="P142" i="22"/>
  <c r="M142" i="22"/>
  <c r="J142" i="22"/>
  <c r="G142" i="22"/>
  <c r="Y141" i="22"/>
  <c r="V141" i="22"/>
  <c r="S141" i="22"/>
  <c r="P141" i="22"/>
  <c r="M141" i="22"/>
  <c r="J141" i="22"/>
  <c r="G141" i="22"/>
  <c r="Y140" i="22"/>
  <c r="V140" i="22"/>
  <c r="S140" i="22"/>
  <c r="P140" i="22"/>
  <c r="M140" i="22"/>
  <c r="J140" i="22"/>
  <c r="G140" i="22"/>
  <c r="AA139" i="22"/>
  <c r="Y139" i="22"/>
  <c r="X139" i="22"/>
  <c r="V139" i="22"/>
  <c r="U139" i="22"/>
  <c r="S139" i="22"/>
  <c r="R139" i="22"/>
  <c r="P139" i="22"/>
  <c r="O139" i="22"/>
  <c r="M139" i="22"/>
  <c r="L139" i="22"/>
  <c r="J139" i="22"/>
  <c r="I139" i="22"/>
  <c r="G139" i="22"/>
  <c r="AA138" i="22"/>
  <c r="Y138" i="22"/>
  <c r="X138" i="22"/>
  <c r="V138" i="22"/>
  <c r="U138" i="22"/>
  <c r="S138" i="22"/>
  <c r="R138" i="22"/>
  <c r="P138" i="22"/>
  <c r="P148" i="22" s="1"/>
  <c r="O138" i="22"/>
  <c r="M138" i="22"/>
  <c r="L138" i="22"/>
  <c r="J138" i="22"/>
  <c r="J148" i="22" s="1"/>
  <c r="I138" i="22"/>
  <c r="G138" i="22"/>
  <c r="AA137" i="22"/>
  <c r="Y137" i="22"/>
  <c r="Y148" i="22" s="1"/>
  <c r="X137" i="22"/>
  <c r="V137" i="22"/>
  <c r="U137" i="22"/>
  <c r="S137" i="22"/>
  <c r="R137" i="22"/>
  <c r="P137" i="22"/>
  <c r="O137" i="22"/>
  <c r="M137" i="22"/>
  <c r="L137" i="22"/>
  <c r="J137" i="22"/>
  <c r="I137" i="22"/>
  <c r="G137" i="22"/>
  <c r="G148" i="22" s="1"/>
  <c r="Y124" i="22"/>
  <c r="V124" i="22"/>
  <c r="S124" i="22"/>
  <c r="P124" i="22"/>
  <c r="M124" i="22"/>
  <c r="J124" i="22"/>
  <c r="G124" i="22"/>
  <c r="Y123" i="22"/>
  <c r="V123" i="22"/>
  <c r="S123" i="22"/>
  <c r="P123" i="22"/>
  <c r="M123" i="22"/>
  <c r="J123" i="22"/>
  <c r="G123" i="22"/>
  <c r="Y122" i="22"/>
  <c r="V122" i="22"/>
  <c r="S122" i="22"/>
  <c r="P122" i="22"/>
  <c r="M122" i="22"/>
  <c r="J122" i="22"/>
  <c r="G122" i="22"/>
  <c r="Y121" i="22"/>
  <c r="V121" i="22"/>
  <c r="S121" i="22"/>
  <c r="P121" i="22"/>
  <c r="M121" i="22"/>
  <c r="J121" i="22"/>
  <c r="G121" i="22"/>
  <c r="Y120" i="22"/>
  <c r="V120" i="22"/>
  <c r="S120" i="22"/>
  <c r="P120" i="22"/>
  <c r="M120" i="22"/>
  <c r="J120" i="22"/>
  <c r="G120" i="22"/>
  <c r="Y119" i="22"/>
  <c r="V119" i="22"/>
  <c r="S119" i="22"/>
  <c r="P119" i="22"/>
  <c r="M119" i="22"/>
  <c r="J119" i="22"/>
  <c r="G119" i="22"/>
  <c r="Y118" i="22"/>
  <c r="V118" i="22"/>
  <c r="S118" i="22"/>
  <c r="P118" i="22"/>
  <c r="M118" i="22"/>
  <c r="J118" i="22"/>
  <c r="G118" i="22"/>
  <c r="Y117" i="22"/>
  <c r="V117" i="22"/>
  <c r="S117" i="22"/>
  <c r="P117" i="22"/>
  <c r="M117" i="22"/>
  <c r="J117" i="22"/>
  <c r="G117" i="22"/>
  <c r="AA116" i="22"/>
  <c r="Y116" i="22"/>
  <c r="X116" i="22"/>
  <c r="V116" i="22"/>
  <c r="U116" i="22"/>
  <c r="S116" i="22"/>
  <c r="R116" i="22"/>
  <c r="P116" i="22"/>
  <c r="O116" i="22"/>
  <c r="M116" i="22"/>
  <c r="L116" i="22"/>
  <c r="J116" i="22"/>
  <c r="I116" i="22"/>
  <c r="G116" i="22"/>
  <c r="AA115" i="22"/>
  <c r="Y115" i="22"/>
  <c r="X115" i="22"/>
  <c r="V115" i="22"/>
  <c r="U115" i="22"/>
  <c r="S115" i="22"/>
  <c r="R115" i="22"/>
  <c r="P115" i="22"/>
  <c r="O115" i="22"/>
  <c r="M115" i="22"/>
  <c r="L115" i="22"/>
  <c r="J115" i="22"/>
  <c r="I115" i="22"/>
  <c r="G115" i="22"/>
  <c r="AA114" i="22"/>
  <c r="AA126" i="22" s="1"/>
  <c r="Y114" i="22"/>
  <c r="X114" i="22"/>
  <c r="V114" i="22"/>
  <c r="U114" i="22"/>
  <c r="S114" i="22"/>
  <c r="R114" i="22"/>
  <c r="P114" i="22"/>
  <c r="P125" i="22" s="1"/>
  <c r="O114" i="22"/>
  <c r="O126" i="22" s="1"/>
  <c r="M114" i="22"/>
  <c r="L114" i="22"/>
  <c r="J114" i="22"/>
  <c r="I114" i="22"/>
  <c r="G114" i="22"/>
  <c r="Y103" i="22"/>
  <c r="V103" i="22"/>
  <c r="S103" i="22"/>
  <c r="P103" i="22"/>
  <c r="M103" i="22"/>
  <c r="J103" i="22"/>
  <c r="G103" i="22"/>
  <c r="Y102" i="22"/>
  <c r="V102" i="22"/>
  <c r="S102" i="22"/>
  <c r="P102" i="22"/>
  <c r="M102" i="22"/>
  <c r="J102" i="22"/>
  <c r="G102" i="22"/>
  <c r="Y101" i="22"/>
  <c r="V101" i="22"/>
  <c r="S101" i="22"/>
  <c r="P101" i="22"/>
  <c r="M101" i="22"/>
  <c r="J101" i="22"/>
  <c r="G101" i="22"/>
  <c r="Y100" i="22"/>
  <c r="V100" i="22"/>
  <c r="S100" i="22"/>
  <c r="P100" i="22"/>
  <c r="M100" i="22"/>
  <c r="J100" i="22"/>
  <c r="G100" i="22"/>
  <c r="Y99" i="22"/>
  <c r="V99" i="22"/>
  <c r="S99" i="22"/>
  <c r="P99" i="22"/>
  <c r="M99" i="22"/>
  <c r="J99" i="22"/>
  <c r="G99" i="22"/>
  <c r="Y98" i="22"/>
  <c r="V98" i="22"/>
  <c r="S98" i="22"/>
  <c r="P98" i="22"/>
  <c r="M98" i="22"/>
  <c r="J98" i="22"/>
  <c r="G98" i="22"/>
  <c r="Y97" i="22"/>
  <c r="V97" i="22"/>
  <c r="S97" i="22"/>
  <c r="P97" i="22"/>
  <c r="M97" i="22"/>
  <c r="J97" i="22"/>
  <c r="G97" i="22"/>
  <c r="Y96" i="22"/>
  <c r="V96" i="22"/>
  <c r="S96" i="22"/>
  <c r="P96" i="22"/>
  <c r="M96" i="22"/>
  <c r="J96" i="22"/>
  <c r="G96" i="22"/>
  <c r="AA95" i="22"/>
  <c r="Y95" i="22"/>
  <c r="X95" i="22"/>
  <c r="V95" i="22"/>
  <c r="U95" i="22"/>
  <c r="S95" i="22"/>
  <c r="R95" i="22"/>
  <c r="P95" i="22"/>
  <c r="O95" i="22"/>
  <c r="M95" i="22"/>
  <c r="L95" i="22"/>
  <c r="J95" i="22"/>
  <c r="I95" i="22"/>
  <c r="G95" i="22"/>
  <c r="AA94" i="22"/>
  <c r="Y94" i="22"/>
  <c r="X94" i="22"/>
  <c r="V94" i="22"/>
  <c r="U94" i="22"/>
  <c r="S94" i="22"/>
  <c r="R94" i="22"/>
  <c r="P94" i="22"/>
  <c r="O94" i="22"/>
  <c r="M94" i="22"/>
  <c r="L94" i="22"/>
  <c r="J94" i="22"/>
  <c r="J104" i="22" s="1"/>
  <c r="I94" i="22"/>
  <c r="G94" i="22"/>
  <c r="AA93" i="22"/>
  <c r="Y93" i="22"/>
  <c r="Y104" i="22" s="1"/>
  <c r="X93" i="22"/>
  <c r="V93" i="22"/>
  <c r="U93" i="22"/>
  <c r="S93" i="22"/>
  <c r="R93" i="22"/>
  <c r="P93" i="22"/>
  <c r="O93" i="22"/>
  <c r="M93" i="22"/>
  <c r="L93" i="22"/>
  <c r="J93" i="22"/>
  <c r="I93" i="22"/>
  <c r="G93" i="22"/>
  <c r="G104" i="22" s="1"/>
  <c r="Y80" i="22"/>
  <c r="V80" i="22"/>
  <c r="S80" i="22"/>
  <c r="P80" i="22"/>
  <c r="M80" i="22"/>
  <c r="J80" i="22"/>
  <c r="G80" i="22"/>
  <c r="Y79" i="22"/>
  <c r="V79" i="22"/>
  <c r="S79" i="22"/>
  <c r="P79" i="22"/>
  <c r="M79" i="22"/>
  <c r="J79" i="22"/>
  <c r="G79" i="22"/>
  <c r="Y78" i="22"/>
  <c r="V78" i="22"/>
  <c r="S78" i="22"/>
  <c r="P78" i="22"/>
  <c r="M78" i="22"/>
  <c r="J78" i="22"/>
  <c r="G78" i="22"/>
  <c r="Y77" i="22"/>
  <c r="V77" i="22"/>
  <c r="S77" i="22"/>
  <c r="P77" i="22"/>
  <c r="M77" i="22"/>
  <c r="J77" i="22"/>
  <c r="G77" i="22"/>
  <c r="Y76" i="22"/>
  <c r="V76" i="22"/>
  <c r="S76" i="22"/>
  <c r="P76" i="22"/>
  <c r="M76" i="22"/>
  <c r="J76" i="22"/>
  <c r="G76" i="22"/>
  <c r="Y75" i="22"/>
  <c r="V75" i="22"/>
  <c r="S75" i="22"/>
  <c r="P75" i="22"/>
  <c r="M75" i="22"/>
  <c r="J75" i="22"/>
  <c r="G75" i="22"/>
  <c r="Y74" i="22"/>
  <c r="V74" i="22"/>
  <c r="S74" i="22"/>
  <c r="P74" i="22"/>
  <c r="M74" i="22"/>
  <c r="J74" i="22"/>
  <c r="G74" i="22"/>
  <c r="Y73" i="22"/>
  <c r="V73" i="22"/>
  <c r="S73" i="22"/>
  <c r="P73" i="22"/>
  <c r="M73" i="22"/>
  <c r="J73" i="22"/>
  <c r="G73" i="22"/>
  <c r="AA72" i="22"/>
  <c r="Y72" i="22"/>
  <c r="X72" i="22"/>
  <c r="V72" i="22"/>
  <c r="U72" i="22"/>
  <c r="S72" i="22"/>
  <c r="R72" i="22"/>
  <c r="P72" i="22"/>
  <c r="O72" i="22"/>
  <c r="M72" i="22"/>
  <c r="L72" i="22"/>
  <c r="J72" i="22"/>
  <c r="I72" i="22"/>
  <c r="G72" i="22"/>
  <c r="AA71" i="22"/>
  <c r="Y71" i="22"/>
  <c r="Y81" i="22" s="1"/>
  <c r="X71" i="22"/>
  <c r="V71" i="22"/>
  <c r="U71" i="22"/>
  <c r="S71" i="22"/>
  <c r="R71" i="22"/>
  <c r="P71" i="22"/>
  <c r="O71" i="22"/>
  <c r="M71" i="22"/>
  <c r="L71" i="22"/>
  <c r="J71" i="22"/>
  <c r="I71" i="22"/>
  <c r="G71" i="22"/>
  <c r="G81" i="22" s="1"/>
  <c r="AA70" i="22"/>
  <c r="Y70" i="22"/>
  <c r="X70" i="22"/>
  <c r="V70" i="22"/>
  <c r="U70" i="22"/>
  <c r="S70" i="22"/>
  <c r="R70" i="22"/>
  <c r="P70" i="22"/>
  <c r="P81" i="22" s="1"/>
  <c r="O70" i="22"/>
  <c r="M70" i="22"/>
  <c r="L70" i="22"/>
  <c r="J70" i="22"/>
  <c r="J81" i="22" s="1"/>
  <c r="I70" i="22"/>
  <c r="G70" i="22"/>
  <c r="Y59" i="22"/>
  <c r="V59" i="22"/>
  <c r="S59" i="22"/>
  <c r="P59" i="22"/>
  <c r="M59" i="22"/>
  <c r="J59" i="22"/>
  <c r="G59" i="22"/>
  <c r="Y58" i="22"/>
  <c r="V58" i="22"/>
  <c r="S58" i="22"/>
  <c r="P58" i="22"/>
  <c r="M58" i="22"/>
  <c r="J58" i="22"/>
  <c r="G58" i="22"/>
  <c r="Y57" i="22"/>
  <c r="V57" i="22"/>
  <c r="S57" i="22"/>
  <c r="P57" i="22"/>
  <c r="M57" i="22"/>
  <c r="J57" i="22"/>
  <c r="G57" i="22"/>
  <c r="Y56" i="22"/>
  <c r="V56" i="22"/>
  <c r="S56" i="22"/>
  <c r="P56" i="22"/>
  <c r="M56" i="22"/>
  <c r="J56" i="22"/>
  <c r="G56" i="22"/>
  <c r="Y55" i="22"/>
  <c r="V55" i="22"/>
  <c r="S55" i="22"/>
  <c r="P55" i="22"/>
  <c r="M55" i="22"/>
  <c r="J55" i="22"/>
  <c r="G55" i="22"/>
  <c r="Y54" i="22"/>
  <c r="V54" i="22"/>
  <c r="S54" i="22"/>
  <c r="P54" i="22"/>
  <c r="M54" i="22"/>
  <c r="J54" i="22"/>
  <c r="G54" i="22"/>
  <c r="Y53" i="22"/>
  <c r="V53" i="22"/>
  <c r="S53" i="22"/>
  <c r="P53" i="22"/>
  <c r="M53" i="22"/>
  <c r="J53" i="22"/>
  <c r="G53" i="22"/>
  <c r="Y52" i="22"/>
  <c r="V52" i="22"/>
  <c r="S52" i="22"/>
  <c r="P52" i="22"/>
  <c r="M52" i="22"/>
  <c r="J52" i="22"/>
  <c r="G52" i="22"/>
  <c r="AA51" i="22"/>
  <c r="Y51" i="22"/>
  <c r="X51" i="22"/>
  <c r="V51" i="22"/>
  <c r="U51" i="22"/>
  <c r="S51" i="22"/>
  <c r="R51" i="22"/>
  <c r="P51" i="22"/>
  <c r="O51" i="22"/>
  <c r="M51" i="22"/>
  <c r="L51" i="22"/>
  <c r="J51" i="22"/>
  <c r="I51" i="22"/>
  <c r="G51" i="22"/>
  <c r="AA50" i="22"/>
  <c r="Y50" i="22"/>
  <c r="X50" i="22"/>
  <c r="V50" i="22"/>
  <c r="U50" i="22"/>
  <c r="S50" i="22"/>
  <c r="R50" i="22"/>
  <c r="P50" i="22"/>
  <c r="P60" i="22" s="1"/>
  <c r="O50" i="22"/>
  <c r="M50" i="22"/>
  <c r="L50" i="22"/>
  <c r="J50" i="22"/>
  <c r="J60" i="22" s="1"/>
  <c r="I50" i="22"/>
  <c r="G50" i="22"/>
  <c r="AA49" i="22"/>
  <c r="Y49" i="22"/>
  <c r="Y60" i="22" s="1"/>
  <c r="X49" i="22"/>
  <c r="V49" i="22"/>
  <c r="U49" i="22"/>
  <c r="S49" i="22"/>
  <c r="R49" i="22"/>
  <c r="P49" i="22"/>
  <c r="O49" i="22"/>
  <c r="M49" i="22"/>
  <c r="L49" i="22"/>
  <c r="J49" i="22"/>
  <c r="I49" i="22"/>
  <c r="G49" i="22"/>
  <c r="G60" i="22" s="1"/>
  <c r="Y36" i="22"/>
  <c r="V36" i="22"/>
  <c r="S36" i="22"/>
  <c r="P36" i="22"/>
  <c r="M36" i="22"/>
  <c r="J36" i="22"/>
  <c r="G36" i="22"/>
  <c r="Y35" i="22"/>
  <c r="V35" i="22"/>
  <c r="S35" i="22"/>
  <c r="P35" i="22"/>
  <c r="M35" i="22"/>
  <c r="J35" i="22"/>
  <c r="G35" i="22"/>
  <c r="Y34" i="22"/>
  <c r="V34" i="22"/>
  <c r="S34" i="22"/>
  <c r="P34" i="22"/>
  <c r="M34" i="22"/>
  <c r="J34" i="22"/>
  <c r="G34" i="22"/>
  <c r="Y33" i="22"/>
  <c r="V33" i="22"/>
  <c r="S33" i="22"/>
  <c r="P33" i="22"/>
  <c r="M33" i="22"/>
  <c r="J33" i="22"/>
  <c r="G33" i="22"/>
  <c r="Y32" i="22"/>
  <c r="V32" i="22"/>
  <c r="S32" i="22"/>
  <c r="P32" i="22"/>
  <c r="M32" i="22"/>
  <c r="J32" i="22"/>
  <c r="G32" i="22"/>
  <c r="Y31" i="22"/>
  <c r="V31" i="22"/>
  <c r="S31" i="22"/>
  <c r="P31" i="22"/>
  <c r="M31" i="22"/>
  <c r="J31" i="22"/>
  <c r="G31" i="22"/>
  <c r="Y30" i="22"/>
  <c r="V30" i="22"/>
  <c r="S30" i="22"/>
  <c r="P30" i="22"/>
  <c r="M30" i="22"/>
  <c r="J30" i="22"/>
  <c r="G30" i="22"/>
  <c r="Y29" i="22"/>
  <c r="V29" i="22"/>
  <c r="S29" i="22"/>
  <c r="P29" i="22"/>
  <c r="M29" i="22"/>
  <c r="J29" i="22"/>
  <c r="G29" i="22"/>
  <c r="AA28" i="22"/>
  <c r="Y28" i="22"/>
  <c r="X28" i="22"/>
  <c r="V28" i="22"/>
  <c r="U28" i="22"/>
  <c r="S28" i="22"/>
  <c r="R28" i="22"/>
  <c r="P28" i="22"/>
  <c r="O28" i="22"/>
  <c r="M28" i="22"/>
  <c r="L28" i="22"/>
  <c r="J28" i="22"/>
  <c r="I28" i="22"/>
  <c r="G28" i="22"/>
  <c r="AA27" i="22"/>
  <c r="Y27" i="22"/>
  <c r="Y37" i="22" s="1"/>
  <c r="X27" i="22"/>
  <c r="V27" i="22"/>
  <c r="U27" i="22"/>
  <c r="S27" i="22"/>
  <c r="R27" i="22"/>
  <c r="P27" i="22"/>
  <c r="O27" i="22"/>
  <c r="M27" i="22"/>
  <c r="L27" i="22"/>
  <c r="J27" i="22"/>
  <c r="I27" i="22"/>
  <c r="G27" i="22"/>
  <c r="G37" i="22" s="1"/>
  <c r="AA26" i="22"/>
  <c r="Y26" i="22"/>
  <c r="X26" i="22"/>
  <c r="V26" i="22"/>
  <c r="U26" i="22"/>
  <c r="S26" i="22"/>
  <c r="R26" i="22"/>
  <c r="P26" i="22"/>
  <c r="P37" i="22" s="1"/>
  <c r="O26" i="22"/>
  <c r="M26" i="22"/>
  <c r="L26" i="22"/>
  <c r="J26" i="22"/>
  <c r="J37" i="22" s="1"/>
  <c r="I26" i="22"/>
  <c r="I38" i="22" s="1"/>
  <c r="G26" i="22"/>
  <c r="AA7" i="22"/>
  <c r="Y7" i="22"/>
  <c r="X7" i="22"/>
  <c r="V7" i="22"/>
  <c r="U7" i="22"/>
  <c r="S7" i="22"/>
  <c r="R7" i="22"/>
  <c r="P7" i="22"/>
  <c r="O7" i="22"/>
  <c r="M7" i="22"/>
  <c r="L7" i="22"/>
  <c r="J7" i="22"/>
  <c r="I7" i="22"/>
  <c r="G7" i="22"/>
  <c r="AA6" i="22"/>
  <c r="Y6" i="22"/>
  <c r="X6" i="22"/>
  <c r="V6" i="22"/>
  <c r="U6" i="22"/>
  <c r="S6" i="22"/>
  <c r="R6" i="22"/>
  <c r="P6" i="22"/>
  <c r="O6" i="22"/>
  <c r="M6" i="22"/>
  <c r="L6" i="22"/>
  <c r="J6" i="22"/>
  <c r="I6" i="22"/>
  <c r="G6" i="22"/>
  <c r="AA5" i="22"/>
  <c r="X5" i="22"/>
  <c r="U5" i="22"/>
  <c r="R5" i="22"/>
  <c r="O5" i="22"/>
  <c r="L5" i="22"/>
  <c r="I5" i="22"/>
  <c r="I17" i="22" s="1"/>
  <c r="J5" i="22"/>
  <c r="M5" i="22"/>
  <c r="P5" i="22"/>
  <c r="S5" i="22"/>
  <c r="V5" i="22"/>
  <c r="Y5" i="22"/>
  <c r="G5" i="22"/>
  <c r="AA346" i="24"/>
  <c r="X346" i="24"/>
  <c r="U346" i="24"/>
  <c r="R346" i="24"/>
  <c r="O346" i="24"/>
  <c r="L346" i="24"/>
  <c r="I346" i="24"/>
  <c r="AC346" i="24" s="1"/>
  <c r="Y345" i="24"/>
  <c r="V345" i="24"/>
  <c r="S345" i="24"/>
  <c r="P345" i="24"/>
  <c r="M345" i="24"/>
  <c r="J345" i="24"/>
  <c r="G345" i="24"/>
  <c r="A333" i="24"/>
  <c r="B332" i="24"/>
  <c r="E332" i="24" s="1"/>
  <c r="AA325" i="24"/>
  <c r="X325" i="24"/>
  <c r="U325" i="24"/>
  <c r="R325" i="24"/>
  <c r="O325" i="24"/>
  <c r="L325" i="24"/>
  <c r="I325" i="24"/>
  <c r="AC325" i="24" s="1"/>
  <c r="Y324" i="24"/>
  <c r="V324" i="24"/>
  <c r="S324" i="24"/>
  <c r="P324" i="24"/>
  <c r="M324" i="24"/>
  <c r="J324" i="24"/>
  <c r="G324" i="24"/>
  <c r="A312" i="24"/>
  <c r="B311" i="24"/>
  <c r="E311" i="24" s="1"/>
  <c r="A309" i="24"/>
  <c r="B309" i="24" s="1"/>
  <c r="AA302" i="24"/>
  <c r="X302" i="24"/>
  <c r="U302" i="24"/>
  <c r="R302" i="24"/>
  <c r="O302" i="24"/>
  <c r="L302" i="24"/>
  <c r="I302" i="24"/>
  <c r="Y301" i="24"/>
  <c r="V301" i="24"/>
  <c r="S301" i="24"/>
  <c r="P301" i="24"/>
  <c r="M301" i="24"/>
  <c r="J301" i="24"/>
  <c r="G301" i="24"/>
  <c r="A289" i="24"/>
  <c r="B288" i="24" s="1"/>
  <c r="E288" i="24" s="1"/>
  <c r="AA281" i="24"/>
  <c r="X281" i="24"/>
  <c r="U281" i="24"/>
  <c r="R281" i="24"/>
  <c r="AB281" i="24" s="1"/>
  <c r="O281" i="24"/>
  <c r="L281" i="24"/>
  <c r="I281" i="24"/>
  <c r="Y280" i="24"/>
  <c r="V280" i="24"/>
  <c r="S280" i="24"/>
  <c r="P280" i="24"/>
  <c r="M280" i="24"/>
  <c r="J280" i="24"/>
  <c r="G280" i="24"/>
  <c r="A268" i="24"/>
  <c r="B267" i="24" s="1"/>
  <c r="E267" i="24" s="1"/>
  <c r="A265" i="24"/>
  <c r="J265" i="24" s="1"/>
  <c r="AA258" i="24"/>
  <c r="X258" i="24"/>
  <c r="U258" i="24"/>
  <c r="R258" i="24"/>
  <c r="O258" i="24"/>
  <c r="L258" i="24"/>
  <c r="I258" i="24"/>
  <c r="Y257" i="24"/>
  <c r="V257" i="24"/>
  <c r="S257" i="24"/>
  <c r="P257" i="24"/>
  <c r="M257" i="24"/>
  <c r="J257" i="24"/>
  <c r="G257" i="24"/>
  <c r="A245" i="24"/>
  <c r="E244" i="24"/>
  <c r="B244" i="24"/>
  <c r="AA237" i="24"/>
  <c r="X237" i="24"/>
  <c r="U237" i="24"/>
  <c r="R237" i="24"/>
  <c r="O237" i="24"/>
  <c r="L237" i="24"/>
  <c r="I237" i="24"/>
  <c r="Y236" i="24"/>
  <c r="V236" i="24"/>
  <c r="S236" i="24"/>
  <c r="P236" i="24"/>
  <c r="M236" i="24"/>
  <c r="J236" i="24"/>
  <c r="G236" i="24"/>
  <c r="AB236" i="24" s="1"/>
  <c r="A224" i="24"/>
  <c r="B223" i="24" s="1"/>
  <c r="E223" i="24" s="1"/>
  <c r="E221" i="24"/>
  <c r="A221" i="24"/>
  <c r="B221" i="24" s="1"/>
  <c r="AA214" i="24"/>
  <c r="X214" i="24"/>
  <c r="U214" i="24"/>
  <c r="R214" i="24"/>
  <c r="AB214" i="24" s="1"/>
  <c r="O214" i="24"/>
  <c r="L214" i="24"/>
  <c r="AC214" i="24" s="1"/>
  <c r="Y213" i="24"/>
  <c r="V213" i="24"/>
  <c r="S213" i="24"/>
  <c r="P213" i="24"/>
  <c r="M213" i="24"/>
  <c r="J213" i="24"/>
  <c r="AB213" i="24" s="1"/>
  <c r="A201" i="24"/>
  <c r="B200" i="24"/>
  <c r="E200" i="24" s="1"/>
  <c r="AA193" i="24"/>
  <c r="X193" i="24"/>
  <c r="U193" i="24"/>
  <c r="R193" i="24"/>
  <c r="O193" i="24"/>
  <c r="L193" i="24"/>
  <c r="I193" i="24"/>
  <c r="AC193" i="24" s="1"/>
  <c r="Y192" i="24"/>
  <c r="V192" i="24"/>
  <c r="S192" i="24"/>
  <c r="P192" i="24"/>
  <c r="M192" i="24"/>
  <c r="J192" i="24"/>
  <c r="G192" i="24"/>
  <c r="A180" i="24"/>
  <c r="E179" i="24"/>
  <c r="B179" i="24"/>
  <c r="J177" i="24"/>
  <c r="B177" i="24"/>
  <c r="A177" i="24"/>
  <c r="E177" i="24" s="1"/>
  <c r="AA170" i="24"/>
  <c r="X170" i="24"/>
  <c r="U170" i="24"/>
  <c r="R170" i="24"/>
  <c r="O170" i="24"/>
  <c r="L170" i="24"/>
  <c r="I170" i="24"/>
  <c r="Y169" i="24"/>
  <c r="V169" i="24"/>
  <c r="S169" i="24"/>
  <c r="P169" i="24"/>
  <c r="AB169" i="24" s="1"/>
  <c r="M169" i="24"/>
  <c r="J169" i="24"/>
  <c r="G169" i="24"/>
  <c r="A157" i="24"/>
  <c r="B156" i="24" s="1"/>
  <c r="E156" i="24" s="1"/>
  <c r="AA149" i="24"/>
  <c r="X149" i="24"/>
  <c r="U149" i="24"/>
  <c r="R149" i="24"/>
  <c r="O149" i="24"/>
  <c r="L149" i="24"/>
  <c r="I149" i="24"/>
  <c r="AB149" i="24" s="1"/>
  <c r="Y148" i="24"/>
  <c r="V148" i="24"/>
  <c r="S148" i="24"/>
  <c r="P148" i="24"/>
  <c r="M148" i="24"/>
  <c r="J148" i="24"/>
  <c r="G148" i="24"/>
  <c r="A136" i="24"/>
  <c r="B135" i="24" s="1"/>
  <c r="E135" i="24" s="1"/>
  <c r="J133" i="24"/>
  <c r="E133" i="24"/>
  <c r="B133" i="24"/>
  <c r="A133" i="24"/>
  <c r="AA126" i="24"/>
  <c r="X126" i="24"/>
  <c r="U126" i="24"/>
  <c r="R126" i="24"/>
  <c r="O126" i="24"/>
  <c r="L126" i="24"/>
  <c r="I126" i="24"/>
  <c r="AC126" i="24" s="1"/>
  <c r="Y125" i="24"/>
  <c r="V125" i="24"/>
  <c r="S125" i="24"/>
  <c r="P125" i="24"/>
  <c r="M125" i="24"/>
  <c r="J125" i="24"/>
  <c r="G125" i="24"/>
  <c r="A113" i="24"/>
  <c r="B112" i="24"/>
  <c r="E112" i="24" s="1"/>
  <c r="AA105" i="24"/>
  <c r="X105" i="24"/>
  <c r="U105" i="24"/>
  <c r="R105" i="24"/>
  <c r="O105" i="24"/>
  <c r="L105" i="24"/>
  <c r="I105" i="24"/>
  <c r="Y104" i="24"/>
  <c r="V104" i="24"/>
  <c r="S104" i="24"/>
  <c r="P104" i="24"/>
  <c r="M104" i="24"/>
  <c r="J104" i="24"/>
  <c r="G104" i="24"/>
  <c r="A92" i="24"/>
  <c r="E91" i="24"/>
  <c r="B91" i="24"/>
  <c r="J89" i="24"/>
  <c r="B89" i="24"/>
  <c r="A89" i="24"/>
  <c r="E89" i="24" s="1"/>
  <c r="AA82" i="24"/>
  <c r="X82" i="24"/>
  <c r="U82" i="24"/>
  <c r="R82" i="24"/>
  <c r="O82" i="24"/>
  <c r="L82" i="24"/>
  <c r="I82" i="24"/>
  <c r="Y81" i="24"/>
  <c r="V81" i="24"/>
  <c r="S81" i="24"/>
  <c r="P81" i="24"/>
  <c r="M81" i="24"/>
  <c r="J81" i="24"/>
  <c r="G81" i="24"/>
  <c r="A69" i="24"/>
  <c r="B68" i="24" s="1"/>
  <c r="E68" i="24" s="1"/>
  <c r="AA61" i="24"/>
  <c r="X61" i="24"/>
  <c r="U61" i="24"/>
  <c r="R61" i="24"/>
  <c r="O61" i="24"/>
  <c r="L61" i="24"/>
  <c r="I61" i="24"/>
  <c r="Y60" i="24"/>
  <c r="V60" i="24"/>
  <c r="S60" i="24"/>
  <c r="P60" i="24"/>
  <c r="M60" i="24"/>
  <c r="J60" i="24"/>
  <c r="G60" i="24"/>
  <c r="A48" i="24"/>
  <c r="B47" i="24" s="1"/>
  <c r="E47" i="24" s="1"/>
  <c r="J45" i="24"/>
  <c r="E45" i="24"/>
  <c r="B45" i="24"/>
  <c r="A45" i="24"/>
  <c r="AA38" i="24"/>
  <c r="X38" i="24"/>
  <c r="U38" i="24"/>
  <c r="R38" i="24"/>
  <c r="O38" i="24"/>
  <c r="L38" i="24"/>
  <c r="I38" i="24"/>
  <c r="Y37" i="24"/>
  <c r="V37" i="24"/>
  <c r="S37" i="24"/>
  <c r="P37" i="24"/>
  <c r="M37" i="24"/>
  <c r="J37" i="24"/>
  <c r="G37" i="24"/>
  <c r="A25" i="24"/>
  <c r="B24" i="24"/>
  <c r="E24" i="24" s="1"/>
  <c r="AA17" i="24"/>
  <c r="X17" i="24"/>
  <c r="U17" i="24"/>
  <c r="R17" i="24"/>
  <c r="O17" i="24"/>
  <c r="L17" i="24"/>
  <c r="I17" i="24"/>
  <c r="Y16" i="24"/>
  <c r="V16" i="24"/>
  <c r="S16" i="24"/>
  <c r="P16" i="24"/>
  <c r="M16" i="24"/>
  <c r="J16" i="24"/>
  <c r="G16" i="24"/>
  <c r="B3" i="24"/>
  <c r="E3" i="24" s="1"/>
  <c r="J1" i="24"/>
  <c r="E1" i="24"/>
  <c r="B1" i="24"/>
  <c r="Y15" i="22"/>
  <c r="V15" i="22"/>
  <c r="S15" i="22"/>
  <c r="P15" i="22"/>
  <c r="M15" i="22"/>
  <c r="J15" i="22"/>
  <c r="G15" i="22"/>
  <c r="Y14" i="22"/>
  <c r="V14" i="22"/>
  <c r="S14" i="22"/>
  <c r="P14" i="22"/>
  <c r="M14" i="22"/>
  <c r="J14" i="22"/>
  <c r="G14" i="22"/>
  <c r="Y13" i="22"/>
  <c r="V13" i="22"/>
  <c r="S13" i="22"/>
  <c r="P13" i="22"/>
  <c r="M13" i="22"/>
  <c r="J13" i="22"/>
  <c r="G13" i="22"/>
  <c r="Y12" i="22"/>
  <c r="V12" i="22"/>
  <c r="S12" i="22"/>
  <c r="P12" i="22"/>
  <c r="M12" i="22"/>
  <c r="J12" i="22"/>
  <c r="G12" i="22"/>
  <c r="Y11" i="22"/>
  <c r="V11" i="22"/>
  <c r="S11" i="22"/>
  <c r="P11" i="22"/>
  <c r="M11" i="22"/>
  <c r="J11" i="22"/>
  <c r="G11" i="22"/>
  <c r="Y10" i="22"/>
  <c r="V10" i="22"/>
  <c r="S10" i="22"/>
  <c r="P10" i="22"/>
  <c r="M10" i="22"/>
  <c r="J10" i="22"/>
  <c r="G10" i="22"/>
  <c r="Y9" i="22"/>
  <c r="V9" i="22"/>
  <c r="S9" i="22"/>
  <c r="P9" i="22"/>
  <c r="M9" i="22"/>
  <c r="J9" i="22"/>
  <c r="G9" i="22"/>
  <c r="Y8" i="22"/>
  <c r="V8" i="22"/>
  <c r="S8" i="22"/>
  <c r="P8" i="22"/>
  <c r="M8" i="22"/>
  <c r="J8" i="22"/>
  <c r="G8" i="22"/>
  <c r="AA346" i="22"/>
  <c r="X346" i="22"/>
  <c r="U346" i="22"/>
  <c r="R346" i="22"/>
  <c r="O346" i="22"/>
  <c r="L346" i="22"/>
  <c r="I346" i="22"/>
  <c r="S345" i="22"/>
  <c r="P345" i="22"/>
  <c r="G345" i="22"/>
  <c r="A333" i="22"/>
  <c r="B332" i="22" s="1"/>
  <c r="E332" i="22" s="1"/>
  <c r="AA325" i="22"/>
  <c r="X325" i="22"/>
  <c r="U325" i="22"/>
  <c r="R325" i="22"/>
  <c r="O325" i="22"/>
  <c r="L325" i="22"/>
  <c r="I325" i="22"/>
  <c r="Y324" i="22"/>
  <c r="A312" i="22"/>
  <c r="B311" i="22" s="1"/>
  <c r="E311" i="22" s="1"/>
  <c r="J309" i="22"/>
  <c r="E309" i="22"/>
  <c r="A309" i="22"/>
  <c r="B309" i="22" s="1"/>
  <c r="AA302" i="22"/>
  <c r="X302" i="22"/>
  <c r="U302" i="22"/>
  <c r="R302" i="22"/>
  <c r="O302" i="22"/>
  <c r="L302" i="22"/>
  <c r="I302" i="22"/>
  <c r="S301" i="22"/>
  <c r="J301" i="22"/>
  <c r="A289" i="22"/>
  <c r="B288" i="22"/>
  <c r="E288" i="22" s="1"/>
  <c r="U281" i="22"/>
  <c r="R281" i="22"/>
  <c r="I281" i="22"/>
  <c r="S280" i="22"/>
  <c r="A268" i="22"/>
  <c r="E267" i="22"/>
  <c r="B267" i="22"/>
  <c r="B265" i="22"/>
  <c r="A265" i="22"/>
  <c r="J265" i="22" s="1"/>
  <c r="AA258" i="22"/>
  <c r="X258" i="22"/>
  <c r="U258" i="22"/>
  <c r="R258" i="22"/>
  <c r="O258" i="22"/>
  <c r="L258" i="22"/>
  <c r="I258" i="22"/>
  <c r="S257" i="22"/>
  <c r="A245" i="22"/>
  <c r="B244" i="22" s="1"/>
  <c r="E244" i="22" s="1"/>
  <c r="AA237" i="22"/>
  <c r="X237" i="22"/>
  <c r="U237" i="22"/>
  <c r="R237" i="22"/>
  <c r="O237" i="22"/>
  <c r="L237" i="22"/>
  <c r="I237" i="22"/>
  <c r="P236" i="22"/>
  <c r="A224" i="22"/>
  <c r="B223" i="22" s="1"/>
  <c r="E223" i="22" s="1"/>
  <c r="J221" i="22"/>
  <c r="E221" i="22"/>
  <c r="A221" i="22"/>
  <c r="B221" i="22" s="1"/>
  <c r="AA214" i="22"/>
  <c r="X214" i="22"/>
  <c r="U214" i="22"/>
  <c r="R214" i="22"/>
  <c r="O214" i="22"/>
  <c r="L214" i="22"/>
  <c r="S213" i="22"/>
  <c r="A201" i="22"/>
  <c r="B200" i="22" s="1"/>
  <c r="E200" i="22" s="1"/>
  <c r="AA193" i="22"/>
  <c r="X193" i="22"/>
  <c r="U193" i="22"/>
  <c r="R193" i="22"/>
  <c r="O193" i="22"/>
  <c r="L193" i="22"/>
  <c r="I193" i="22"/>
  <c r="M192" i="22"/>
  <c r="A180" i="22"/>
  <c r="B179" i="22" s="1"/>
  <c r="E179" i="22" s="1"/>
  <c r="J177" i="22"/>
  <c r="E177" i="22"/>
  <c r="B177" i="22"/>
  <c r="A177" i="22"/>
  <c r="AA170" i="22"/>
  <c r="X170" i="22"/>
  <c r="U170" i="22"/>
  <c r="R170" i="22"/>
  <c r="O170" i="22"/>
  <c r="L170" i="22"/>
  <c r="I170" i="22"/>
  <c r="J169" i="22"/>
  <c r="A157" i="22"/>
  <c r="B156" i="22"/>
  <c r="E156" i="22" s="1"/>
  <c r="AA149" i="22"/>
  <c r="U149" i="22"/>
  <c r="R149" i="22"/>
  <c r="O149" i="22"/>
  <c r="L149" i="22"/>
  <c r="I149" i="22"/>
  <c r="S148" i="22"/>
  <c r="A136" i="22"/>
  <c r="E135" i="22"/>
  <c r="B135" i="22"/>
  <c r="B133" i="22"/>
  <c r="A133" i="22"/>
  <c r="J133" i="22" s="1"/>
  <c r="U126" i="22"/>
  <c r="I126" i="22"/>
  <c r="A113" i="22"/>
  <c r="B112" i="22" s="1"/>
  <c r="E112" i="22" s="1"/>
  <c r="AA105" i="22"/>
  <c r="U105" i="22"/>
  <c r="R105" i="22"/>
  <c r="O105" i="22"/>
  <c r="L105" i="22"/>
  <c r="I105" i="22"/>
  <c r="P104" i="22"/>
  <c r="A92" i="22"/>
  <c r="B91" i="22" s="1"/>
  <c r="E91" i="22" s="1"/>
  <c r="J89" i="22"/>
  <c r="E89" i="22"/>
  <c r="B89" i="22"/>
  <c r="A89" i="22"/>
  <c r="AA82" i="22"/>
  <c r="X82" i="22"/>
  <c r="U82" i="22"/>
  <c r="R82" i="22"/>
  <c r="O82" i="22"/>
  <c r="L82" i="22"/>
  <c r="I82" i="22"/>
  <c r="M81" i="22"/>
  <c r="A69" i="22"/>
  <c r="B68" i="22"/>
  <c r="E68" i="22" s="1"/>
  <c r="AA61" i="22"/>
  <c r="U61" i="22"/>
  <c r="R61" i="22"/>
  <c r="O61" i="22"/>
  <c r="L61" i="22"/>
  <c r="I61" i="22"/>
  <c r="M60" i="22"/>
  <c r="A48" i="22"/>
  <c r="B47" i="22"/>
  <c r="E47" i="22" s="1"/>
  <c r="B45" i="22"/>
  <c r="A45" i="22"/>
  <c r="J45" i="22" s="1"/>
  <c r="AA38" i="22"/>
  <c r="U38" i="22"/>
  <c r="R38" i="22"/>
  <c r="O38" i="22"/>
  <c r="A25" i="22"/>
  <c r="B24" i="22" s="1"/>
  <c r="E24" i="22" s="1"/>
  <c r="E3" i="22"/>
  <c r="B3" i="22"/>
  <c r="J1" i="22"/>
  <c r="E1" i="22"/>
  <c r="B1" i="22"/>
  <c r="AC82" i="26" l="1"/>
  <c r="J89" i="25"/>
  <c r="B89" i="25"/>
  <c r="E265" i="25"/>
  <c r="Y301" i="22"/>
  <c r="J324" i="22"/>
  <c r="P324" i="22"/>
  <c r="X61" i="22"/>
  <c r="X105" i="22"/>
  <c r="X149" i="22"/>
  <c r="V37" i="22"/>
  <c r="V280" i="22"/>
  <c r="Y345" i="22"/>
  <c r="Y16" i="25"/>
  <c r="AA61" i="25"/>
  <c r="X17" i="22"/>
  <c r="V60" i="22"/>
  <c r="V81" i="22"/>
  <c r="V104" i="22"/>
  <c r="V148" i="22"/>
  <c r="V169" i="22"/>
  <c r="V192" i="22"/>
  <c r="V213" i="22"/>
  <c r="V236" i="22"/>
  <c r="V257" i="22"/>
  <c r="V301" i="22"/>
  <c r="V345" i="22"/>
  <c r="V81" i="25"/>
  <c r="X105" i="25"/>
  <c r="X126" i="25"/>
  <c r="V345" i="25"/>
  <c r="X38" i="22"/>
  <c r="X126" i="22"/>
  <c r="X17" i="25"/>
  <c r="V324" i="22"/>
  <c r="V148" i="25"/>
  <c r="V169" i="25"/>
  <c r="V213" i="25"/>
  <c r="V257" i="25"/>
  <c r="V301" i="25"/>
  <c r="U17" i="22"/>
  <c r="U82" i="25"/>
  <c r="S37" i="22"/>
  <c r="S60" i="22"/>
  <c r="S81" i="22"/>
  <c r="S104" i="22"/>
  <c r="S169" i="22"/>
  <c r="S192" i="22"/>
  <c r="S236" i="22"/>
  <c r="S324" i="22"/>
  <c r="U61" i="25"/>
  <c r="R126" i="22"/>
  <c r="M37" i="22"/>
  <c r="M104" i="22"/>
  <c r="M148" i="22"/>
  <c r="M169" i="22"/>
  <c r="M213" i="22"/>
  <c r="M236" i="22"/>
  <c r="M257" i="22"/>
  <c r="M280" i="22"/>
  <c r="M301" i="22"/>
  <c r="M324" i="22"/>
  <c r="M345" i="22"/>
  <c r="M16" i="25"/>
  <c r="O61" i="25"/>
  <c r="AC61" i="22"/>
  <c r="AB82" i="22"/>
  <c r="AC258" i="22"/>
  <c r="L38" i="22"/>
  <c r="L126" i="22"/>
  <c r="L17" i="25"/>
  <c r="J169" i="25"/>
  <c r="J213" i="25"/>
  <c r="J257" i="25"/>
  <c r="J301" i="25"/>
  <c r="J345" i="25"/>
  <c r="G169" i="22"/>
  <c r="AB169" i="22" s="1"/>
  <c r="G192" i="22"/>
  <c r="G236" i="22"/>
  <c r="G257" i="22"/>
  <c r="G280" i="22"/>
  <c r="G301" i="22"/>
  <c r="G324" i="22"/>
  <c r="I61" i="25"/>
  <c r="G125" i="22"/>
  <c r="S125" i="22"/>
  <c r="J125" i="22"/>
  <c r="V125" i="22"/>
  <c r="M125" i="22"/>
  <c r="Y125" i="22"/>
  <c r="G60" i="25"/>
  <c r="M60" i="25"/>
  <c r="Y60" i="25"/>
  <c r="J104" i="25"/>
  <c r="P104" i="25"/>
  <c r="V104" i="25"/>
  <c r="J125" i="25"/>
  <c r="P125" i="25"/>
  <c r="V125" i="25"/>
  <c r="G192" i="25"/>
  <c r="M192" i="25"/>
  <c r="S192" i="25"/>
  <c r="Y192" i="25"/>
  <c r="G236" i="25"/>
  <c r="M236" i="25"/>
  <c r="S236" i="25"/>
  <c r="Y236" i="25"/>
  <c r="G280" i="25"/>
  <c r="M280" i="25"/>
  <c r="S280" i="25"/>
  <c r="Y280" i="25"/>
  <c r="O17" i="22"/>
  <c r="AA17" i="22"/>
  <c r="O281" i="22"/>
  <c r="AA281" i="22"/>
  <c r="I17" i="25"/>
  <c r="O17" i="25"/>
  <c r="U17" i="25"/>
  <c r="AA17" i="25"/>
  <c r="L82" i="25"/>
  <c r="AC82" i="25" s="1"/>
  <c r="R82" i="25"/>
  <c r="X82" i="25"/>
  <c r="G104" i="25"/>
  <c r="M104" i="25"/>
  <c r="S104" i="25"/>
  <c r="Y104" i="25"/>
  <c r="G125" i="25"/>
  <c r="M125" i="25"/>
  <c r="S125" i="25"/>
  <c r="Y125" i="25"/>
  <c r="L149" i="25"/>
  <c r="R149" i="25"/>
  <c r="X149" i="25"/>
  <c r="AB149" i="25" s="1"/>
  <c r="L170" i="25"/>
  <c r="R170" i="25"/>
  <c r="X170" i="25"/>
  <c r="J192" i="25"/>
  <c r="P192" i="25"/>
  <c r="V192" i="25"/>
  <c r="L214" i="25"/>
  <c r="R214" i="25"/>
  <c r="X214" i="25"/>
  <c r="J236" i="25"/>
  <c r="P236" i="25"/>
  <c r="V236" i="25"/>
  <c r="L258" i="25"/>
  <c r="R258" i="25"/>
  <c r="X258" i="25"/>
  <c r="AC258" i="25" s="1"/>
  <c r="J280" i="25"/>
  <c r="P280" i="25"/>
  <c r="V280" i="25"/>
  <c r="L302" i="25"/>
  <c r="R302" i="25"/>
  <c r="X302" i="25"/>
  <c r="J324" i="25"/>
  <c r="P324" i="25"/>
  <c r="V324" i="25"/>
  <c r="L346" i="25"/>
  <c r="R346" i="25"/>
  <c r="X346" i="25"/>
  <c r="AC346" i="25" s="1"/>
  <c r="AB170" i="22"/>
  <c r="AB302" i="22"/>
  <c r="J16" i="25"/>
  <c r="P16" i="25"/>
  <c r="V16" i="25"/>
  <c r="L61" i="25"/>
  <c r="X61" i="25"/>
  <c r="M81" i="25"/>
  <c r="Y81" i="25"/>
  <c r="I105" i="25"/>
  <c r="U105" i="25"/>
  <c r="I126" i="25"/>
  <c r="O126" i="25"/>
  <c r="U126" i="25"/>
  <c r="AA126" i="25"/>
  <c r="G148" i="25"/>
  <c r="M148" i="25"/>
  <c r="S148" i="25"/>
  <c r="Y148" i="25"/>
  <c r="G169" i="25"/>
  <c r="M169" i="25"/>
  <c r="S169" i="25"/>
  <c r="Y169" i="25"/>
  <c r="L193" i="25"/>
  <c r="R193" i="25"/>
  <c r="X193" i="25"/>
  <c r="M213" i="25"/>
  <c r="S213" i="25"/>
  <c r="Y213" i="25"/>
  <c r="L237" i="25"/>
  <c r="R237" i="25"/>
  <c r="X237" i="25"/>
  <c r="G257" i="25"/>
  <c r="M257" i="25"/>
  <c r="S257" i="25"/>
  <c r="Y257" i="25"/>
  <c r="L281" i="25"/>
  <c r="R281" i="25"/>
  <c r="X281" i="25"/>
  <c r="G301" i="25"/>
  <c r="M301" i="25"/>
  <c r="S301" i="25"/>
  <c r="Y301" i="25"/>
  <c r="L325" i="25"/>
  <c r="R325" i="25"/>
  <c r="X325" i="25"/>
  <c r="G345" i="25"/>
  <c r="M345" i="25"/>
  <c r="S345" i="25"/>
  <c r="Y345" i="25"/>
  <c r="L281" i="22"/>
  <c r="X281" i="22"/>
  <c r="AB213" i="22"/>
  <c r="AB214" i="22"/>
  <c r="G324" i="25"/>
  <c r="M324" i="25"/>
  <c r="S324" i="25"/>
  <c r="Y324" i="25"/>
  <c r="I325" i="25"/>
  <c r="O325" i="25"/>
  <c r="U325" i="25"/>
  <c r="AA325" i="25"/>
  <c r="O105" i="25"/>
  <c r="AA105" i="25"/>
  <c r="G81" i="25"/>
  <c r="S81" i="25"/>
  <c r="R61" i="25"/>
  <c r="J60" i="25"/>
  <c r="P60" i="25"/>
  <c r="V60" i="25"/>
  <c r="S60" i="25"/>
  <c r="I38" i="25"/>
  <c r="O38" i="25"/>
  <c r="U38" i="25"/>
  <c r="AA38" i="25"/>
  <c r="R38" i="25"/>
  <c r="G84" i="26"/>
  <c r="G195" i="26"/>
  <c r="G239" i="26"/>
  <c r="G260" i="26"/>
  <c r="G283" i="26"/>
  <c r="AB82" i="26"/>
  <c r="B89" i="26"/>
  <c r="J133" i="26"/>
  <c r="AB170" i="26"/>
  <c r="B177" i="26"/>
  <c r="AB237" i="26"/>
  <c r="AB325" i="26"/>
  <c r="AB17" i="26"/>
  <c r="E89" i="26"/>
  <c r="E177" i="26"/>
  <c r="AB38" i="26"/>
  <c r="AB126" i="26"/>
  <c r="AB281" i="26"/>
  <c r="G37" i="25"/>
  <c r="M37" i="25"/>
  <c r="S37" i="25"/>
  <c r="Y37" i="25"/>
  <c r="P37" i="25"/>
  <c r="AC193" i="25"/>
  <c r="AB193" i="25"/>
  <c r="AC237" i="25"/>
  <c r="AB214" i="25"/>
  <c r="AC214" i="25"/>
  <c r="R17" i="25"/>
  <c r="J37" i="25"/>
  <c r="V37" i="25"/>
  <c r="G16" i="25"/>
  <c r="S16" i="25"/>
  <c r="L38" i="25"/>
  <c r="X38" i="25"/>
  <c r="AB82" i="25"/>
  <c r="AB302" i="25"/>
  <c r="AC302" i="25"/>
  <c r="E177" i="25"/>
  <c r="E221" i="25"/>
  <c r="E309" i="25"/>
  <c r="B133" i="25"/>
  <c r="J177" i="25"/>
  <c r="J221" i="25"/>
  <c r="B265" i="25"/>
  <c r="J309" i="25"/>
  <c r="E45" i="25"/>
  <c r="E133" i="25"/>
  <c r="AB345" i="22"/>
  <c r="AC346" i="22"/>
  <c r="AB325" i="22"/>
  <c r="AB324" i="22"/>
  <c r="AC325" i="22"/>
  <c r="AB301" i="22"/>
  <c r="AB280" i="22"/>
  <c r="AB257" i="22"/>
  <c r="G260" i="22" s="1"/>
  <c r="AB258" i="22"/>
  <c r="AC237" i="22"/>
  <c r="AB236" i="22"/>
  <c r="AC193" i="22"/>
  <c r="AC149" i="22"/>
  <c r="AB148" i="22"/>
  <c r="AB126" i="22"/>
  <c r="AB125" i="22"/>
  <c r="AC126" i="22"/>
  <c r="AC105" i="22"/>
  <c r="AB104" i="22"/>
  <c r="AB81" i="22"/>
  <c r="AB60" i="22"/>
  <c r="G63" i="22" s="1"/>
  <c r="AB38" i="22"/>
  <c r="AB37" i="22"/>
  <c r="AC38" i="22"/>
  <c r="AB345" i="24"/>
  <c r="AB324" i="24"/>
  <c r="G327" i="24" s="1"/>
  <c r="AB302" i="24"/>
  <c r="AB301" i="24"/>
  <c r="AC302" i="24"/>
  <c r="AB280" i="24"/>
  <c r="AC281" i="24"/>
  <c r="AB257" i="24"/>
  <c r="G260" i="24" s="1"/>
  <c r="AC258" i="24"/>
  <c r="AB237" i="24"/>
  <c r="AC237" i="24"/>
  <c r="G239" i="24" s="1"/>
  <c r="AB192" i="24"/>
  <c r="G195" i="24" s="1"/>
  <c r="AB170" i="24"/>
  <c r="AC170" i="24"/>
  <c r="G172" i="24" s="1"/>
  <c r="AB148" i="24"/>
  <c r="AB126" i="24"/>
  <c r="AB125" i="24"/>
  <c r="G128" i="24" s="1"/>
  <c r="AC105" i="24"/>
  <c r="AB104" i="24"/>
  <c r="G107" i="24" s="1"/>
  <c r="AB81" i="24"/>
  <c r="AC82" i="24"/>
  <c r="AB82" i="24"/>
  <c r="AB61" i="24"/>
  <c r="AB60" i="24"/>
  <c r="AB38" i="24"/>
  <c r="AB37" i="24"/>
  <c r="AC38" i="24"/>
  <c r="AB16" i="24"/>
  <c r="R17" i="22"/>
  <c r="L17" i="22"/>
  <c r="Y16" i="22"/>
  <c r="P16" i="22"/>
  <c r="AC17" i="24"/>
  <c r="G40" i="24"/>
  <c r="G348" i="24"/>
  <c r="G304" i="24"/>
  <c r="AC149" i="24"/>
  <c r="E309" i="24"/>
  <c r="AB325" i="24"/>
  <c r="AC61" i="24"/>
  <c r="G63" i="24" s="1"/>
  <c r="AB17" i="24"/>
  <c r="AB105" i="24"/>
  <c r="AB193" i="24"/>
  <c r="J221" i="24"/>
  <c r="AB258" i="24"/>
  <c r="B265" i="24"/>
  <c r="J309" i="24"/>
  <c r="AB346" i="24"/>
  <c r="E265" i="24"/>
  <c r="J16" i="22"/>
  <c r="V16" i="22"/>
  <c r="S16" i="22"/>
  <c r="M16" i="22"/>
  <c r="G16" i="22"/>
  <c r="AC82" i="22"/>
  <c r="AB105" i="22"/>
  <c r="AC170" i="22"/>
  <c r="AB193" i="22"/>
  <c r="AC214" i="22"/>
  <c r="G216" i="22" s="1"/>
  <c r="AB237" i="22"/>
  <c r="AC302" i="22"/>
  <c r="AB346" i="22"/>
  <c r="E45" i="22"/>
  <c r="AB61" i="22"/>
  <c r="E133" i="22"/>
  <c r="AB149" i="22"/>
  <c r="E265" i="22"/>
  <c r="K3" i="7"/>
  <c r="J3" i="7"/>
  <c r="I3" i="7"/>
  <c r="H3" i="7"/>
  <c r="G3" i="7"/>
  <c r="F3" i="7"/>
  <c r="E3" i="7"/>
  <c r="D3" i="7"/>
  <c r="C3" i="7"/>
  <c r="B3" i="7"/>
  <c r="K6" i="7"/>
  <c r="K2" i="7" s="1"/>
  <c r="J6" i="7"/>
  <c r="J2" i="7" s="1"/>
  <c r="I6" i="7"/>
  <c r="I2" i="7" s="1"/>
  <c r="H6" i="7"/>
  <c r="H2" i="7" s="1"/>
  <c r="G6" i="7"/>
  <c r="G2" i="7" s="1"/>
  <c r="F6" i="7"/>
  <c r="F2" i="7" s="1"/>
  <c r="E6" i="7"/>
  <c r="E2" i="7" s="1"/>
  <c r="D6" i="7"/>
  <c r="D2" i="7" s="1"/>
  <c r="C6" i="7"/>
  <c r="C2" i="7" s="1"/>
  <c r="B6" i="7"/>
  <c r="B2" i="7" s="1"/>
  <c r="K9" i="7"/>
  <c r="J9" i="7"/>
  <c r="I9" i="7"/>
  <c r="H9" i="7"/>
  <c r="G9" i="7"/>
  <c r="F9" i="7"/>
  <c r="E9" i="7"/>
  <c r="D9" i="7"/>
  <c r="C9" i="7"/>
  <c r="B9" i="7"/>
  <c r="K12" i="7"/>
  <c r="J12" i="7"/>
  <c r="I12" i="7"/>
  <c r="H12" i="7"/>
  <c r="G12" i="7"/>
  <c r="F12" i="7"/>
  <c r="E12" i="7"/>
  <c r="D12" i="7"/>
  <c r="C12" i="7"/>
  <c r="B12" i="7"/>
  <c r="K15" i="7"/>
  <c r="J15" i="7"/>
  <c r="I15" i="7"/>
  <c r="H15" i="7"/>
  <c r="G15" i="7"/>
  <c r="F15" i="7"/>
  <c r="E15" i="7"/>
  <c r="D15" i="7"/>
  <c r="C15" i="7"/>
  <c r="B15" i="7"/>
  <c r="K18" i="7"/>
  <c r="J18" i="7"/>
  <c r="I18" i="7"/>
  <c r="H18" i="7"/>
  <c r="G18" i="7"/>
  <c r="F18" i="7"/>
  <c r="E18" i="7"/>
  <c r="D18" i="7"/>
  <c r="C18" i="7"/>
  <c r="B18" i="7"/>
  <c r="K21" i="7"/>
  <c r="J21" i="7"/>
  <c r="I21" i="7"/>
  <c r="H21" i="7"/>
  <c r="G21" i="7"/>
  <c r="F21" i="7"/>
  <c r="E21" i="7"/>
  <c r="D21" i="7"/>
  <c r="C21" i="7"/>
  <c r="B21" i="7"/>
  <c r="K24" i="7"/>
  <c r="J24" i="7"/>
  <c r="I24" i="7"/>
  <c r="H24" i="7"/>
  <c r="G24" i="7"/>
  <c r="F24" i="7"/>
  <c r="E24" i="7"/>
  <c r="D24" i="7"/>
  <c r="C24" i="7"/>
  <c r="B24" i="7"/>
  <c r="K27" i="7"/>
  <c r="J27" i="7"/>
  <c r="I27" i="7"/>
  <c r="H27" i="7"/>
  <c r="G27" i="7"/>
  <c r="F27" i="7"/>
  <c r="E27" i="7"/>
  <c r="D27" i="7"/>
  <c r="C27" i="7"/>
  <c r="B27" i="7"/>
  <c r="K30" i="7"/>
  <c r="J30" i="7"/>
  <c r="I30" i="7"/>
  <c r="H30" i="7"/>
  <c r="G30" i="7"/>
  <c r="F30" i="7"/>
  <c r="E30" i="7"/>
  <c r="D30" i="7"/>
  <c r="C30" i="7"/>
  <c r="B30" i="7"/>
  <c r="K33" i="7"/>
  <c r="J33" i="7"/>
  <c r="I33" i="7"/>
  <c r="H33" i="7"/>
  <c r="G33" i="7"/>
  <c r="F33" i="7"/>
  <c r="E33" i="7"/>
  <c r="D33" i="7"/>
  <c r="C33" i="7"/>
  <c r="B33" i="7"/>
  <c r="K36" i="7"/>
  <c r="J36" i="7"/>
  <c r="I36" i="7"/>
  <c r="H36" i="7"/>
  <c r="G36" i="7"/>
  <c r="F36" i="7"/>
  <c r="E36" i="7"/>
  <c r="D36" i="7"/>
  <c r="C36" i="7"/>
  <c r="B36" i="7"/>
  <c r="K39" i="7"/>
  <c r="J39" i="7"/>
  <c r="I39" i="7"/>
  <c r="H39" i="7"/>
  <c r="G39" i="7"/>
  <c r="F39" i="7"/>
  <c r="E39" i="7"/>
  <c r="D39" i="7"/>
  <c r="C39" i="7"/>
  <c r="B39" i="7"/>
  <c r="K42" i="7"/>
  <c r="J42" i="7"/>
  <c r="I42" i="7"/>
  <c r="H42" i="7"/>
  <c r="G42" i="7"/>
  <c r="F42" i="7"/>
  <c r="E42" i="7"/>
  <c r="D42" i="7"/>
  <c r="C42" i="7"/>
  <c r="B42" i="7"/>
  <c r="K45" i="7"/>
  <c r="J45" i="7"/>
  <c r="I45" i="7"/>
  <c r="H45" i="7"/>
  <c r="G45" i="7"/>
  <c r="F45" i="7"/>
  <c r="E45" i="7"/>
  <c r="D45" i="7"/>
  <c r="C45" i="7"/>
  <c r="B45" i="7"/>
  <c r="K48" i="7"/>
  <c r="J48" i="7"/>
  <c r="I48" i="7"/>
  <c r="H48" i="7"/>
  <c r="G48" i="7"/>
  <c r="F48" i="7"/>
  <c r="E48" i="7"/>
  <c r="D48" i="7"/>
  <c r="C48" i="7"/>
  <c r="B48" i="7"/>
  <c r="AE17" i="3"/>
  <c r="AB17" i="3"/>
  <c r="AA17" i="3"/>
  <c r="AC17" i="3" s="1"/>
  <c r="Z17" i="3"/>
  <c r="Y17" i="3"/>
  <c r="AD17" i="3" s="1"/>
  <c r="X17" i="3"/>
  <c r="W17" i="3"/>
  <c r="V17" i="3"/>
  <c r="R17" i="3"/>
  <c r="Q17" i="3"/>
  <c r="P17" i="3"/>
  <c r="T17" i="3" s="1"/>
  <c r="O17" i="3"/>
  <c r="N17" i="3"/>
  <c r="L17" i="3" s="1"/>
  <c r="M17" i="3"/>
  <c r="K17" i="3"/>
  <c r="AE16" i="3"/>
  <c r="AB16" i="3"/>
  <c r="AC16" i="3" s="1"/>
  <c r="AA16" i="3"/>
  <c r="Z16" i="3"/>
  <c r="Y16" i="3"/>
  <c r="AD16" i="3" s="1"/>
  <c r="X16" i="3"/>
  <c r="AF16" i="3" s="1"/>
  <c r="V16" i="3"/>
  <c r="Q16" i="3"/>
  <c r="P16" i="3"/>
  <c r="R16" i="3" s="1"/>
  <c r="O16" i="3"/>
  <c r="N16" i="3"/>
  <c r="S16" i="3" s="1"/>
  <c r="M16" i="3"/>
  <c r="L16" i="3"/>
  <c r="K16" i="3"/>
  <c r="AE15" i="3"/>
  <c r="AD15" i="3"/>
  <c r="AB15" i="3"/>
  <c r="AA15" i="3"/>
  <c r="AC15" i="3" s="1"/>
  <c r="Z15" i="3"/>
  <c r="W15" i="3" s="1"/>
  <c r="Y15" i="3"/>
  <c r="X15" i="3"/>
  <c r="AF15" i="3" s="1"/>
  <c r="V15" i="3"/>
  <c r="R15" i="3"/>
  <c r="Q15" i="3"/>
  <c r="P15" i="3"/>
  <c r="T15" i="3" s="1"/>
  <c r="O15" i="3"/>
  <c r="N15" i="3"/>
  <c r="L15" i="3" s="1"/>
  <c r="M15" i="3"/>
  <c r="K15" i="3"/>
  <c r="AE14" i="3"/>
  <c r="AB14" i="3"/>
  <c r="AC14" i="3" s="1"/>
  <c r="AA14" i="3"/>
  <c r="Z14" i="3"/>
  <c r="Y14" i="3"/>
  <c r="AD14" i="3" s="1"/>
  <c r="X14" i="3"/>
  <c r="V14" i="3"/>
  <c r="Q14" i="3"/>
  <c r="P14" i="3"/>
  <c r="R14" i="3" s="1"/>
  <c r="O14" i="3"/>
  <c r="N14" i="3"/>
  <c r="S14" i="3" s="1"/>
  <c r="M14" i="3"/>
  <c r="L14" i="3"/>
  <c r="K14" i="3"/>
  <c r="AE13" i="3"/>
  <c r="AD13" i="3"/>
  <c r="AB13" i="3"/>
  <c r="AA13" i="3"/>
  <c r="AC13" i="3" s="1"/>
  <c r="Z13" i="3"/>
  <c r="W13" i="3" s="1"/>
  <c r="Y13" i="3"/>
  <c r="X13" i="3"/>
  <c r="AF13" i="3" s="1"/>
  <c r="V13" i="3"/>
  <c r="R13" i="3"/>
  <c r="Q13" i="3"/>
  <c r="P13" i="3"/>
  <c r="T13" i="3" s="1"/>
  <c r="O13" i="3"/>
  <c r="N13" i="3"/>
  <c r="L13" i="3" s="1"/>
  <c r="M13" i="3"/>
  <c r="K13" i="3"/>
  <c r="AE12" i="3"/>
  <c r="AB12" i="3"/>
  <c r="AC12" i="3" s="1"/>
  <c r="AA12" i="3"/>
  <c r="Z12" i="3"/>
  <c r="Y12" i="3"/>
  <c r="AD12" i="3" s="1"/>
  <c r="X12" i="3"/>
  <c r="AF12" i="3" s="1"/>
  <c r="V12" i="3"/>
  <c r="Q12" i="3"/>
  <c r="P12" i="3"/>
  <c r="R12" i="3" s="1"/>
  <c r="O12" i="3"/>
  <c r="N12" i="3"/>
  <c r="S12" i="3" s="1"/>
  <c r="M12" i="3"/>
  <c r="L12" i="3"/>
  <c r="K12" i="3"/>
  <c r="AE11" i="3"/>
  <c r="AD11" i="3"/>
  <c r="AB11" i="3"/>
  <c r="AA11" i="3"/>
  <c r="AC11" i="3" s="1"/>
  <c r="Z11" i="3"/>
  <c r="W11" i="3" s="1"/>
  <c r="Y11" i="3"/>
  <c r="X11" i="3"/>
  <c r="AF11" i="3" s="1"/>
  <c r="V11" i="3"/>
  <c r="R11" i="3"/>
  <c r="Q11" i="3"/>
  <c r="P11" i="3"/>
  <c r="T11" i="3" s="1"/>
  <c r="O11" i="3"/>
  <c r="N11" i="3"/>
  <c r="L11" i="3" s="1"/>
  <c r="M11" i="3"/>
  <c r="K11" i="3"/>
  <c r="AE10" i="3"/>
  <c r="AB10" i="3"/>
  <c r="AC10" i="3" s="1"/>
  <c r="AA10" i="3"/>
  <c r="Z10" i="3"/>
  <c r="Y10" i="3"/>
  <c r="AD10" i="3" s="1"/>
  <c r="X10" i="3"/>
  <c r="V10" i="3"/>
  <c r="Q10" i="3"/>
  <c r="P10" i="3"/>
  <c r="R10" i="3" s="1"/>
  <c r="O10" i="3"/>
  <c r="N10" i="3"/>
  <c r="S10" i="3" s="1"/>
  <c r="M10" i="3"/>
  <c r="L10" i="3"/>
  <c r="K10" i="3"/>
  <c r="F16" i="3"/>
  <c r="J26" i="13" s="1"/>
  <c r="C36" i="13"/>
  <c r="D36" i="13" s="1"/>
  <c r="D35" i="13"/>
  <c r="C35" i="13"/>
  <c r="B35" i="13"/>
  <c r="C34" i="13"/>
  <c r="B34" i="13" s="1"/>
  <c r="C33" i="13"/>
  <c r="D33" i="13" s="1"/>
  <c r="B33" i="13"/>
  <c r="C32" i="13"/>
  <c r="D32" i="13" s="1"/>
  <c r="D31" i="13"/>
  <c r="C31" i="13"/>
  <c r="B31" i="13"/>
  <c r="C30" i="13"/>
  <c r="B30" i="13" s="1"/>
  <c r="C29" i="13"/>
  <c r="D29" i="13" s="1"/>
  <c r="C18" i="13"/>
  <c r="D18" i="13" s="1"/>
  <c r="C17" i="13"/>
  <c r="D17" i="13" s="1"/>
  <c r="B17" i="13"/>
  <c r="C16" i="13"/>
  <c r="D16" i="13" s="1"/>
  <c r="B16" i="13"/>
  <c r="D15" i="13"/>
  <c r="C15" i="13"/>
  <c r="B15" i="13"/>
  <c r="C14" i="13"/>
  <c r="D14" i="13" s="1"/>
  <c r="C13" i="13"/>
  <c r="D13" i="13" s="1"/>
  <c r="B13" i="13"/>
  <c r="C12" i="13"/>
  <c r="B12" i="13" s="1"/>
  <c r="C20" i="13"/>
  <c r="D20" i="13" s="1"/>
  <c r="C11" i="13"/>
  <c r="D11" i="13" s="1"/>
  <c r="C2" i="13"/>
  <c r="B2" i="13" s="1"/>
  <c r="J49" i="3"/>
  <c r="J48" i="3"/>
  <c r="J47" i="3"/>
  <c r="J46" i="3"/>
  <c r="J45" i="3"/>
  <c r="J44" i="3"/>
  <c r="J43" i="3"/>
  <c r="J42" i="3"/>
  <c r="I49" i="3"/>
  <c r="I48" i="3"/>
  <c r="I47" i="3"/>
  <c r="I46" i="3"/>
  <c r="I45" i="3"/>
  <c r="I44" i="3"/>
  <c r="I43" i="3"/>
  <c r="I42" i="3"/>
  <c r="J41" i="3"/>
  <c r="J40" i="3"/>
  <c r="J39" i="3"/>
  <c r="J38" i="3"/>
  <c r="J37" i="3"/>
  <c r="J36" i="3"/>
  <c r="J35" i="3"/>
  <c r="J34" i="3"/>
  <c r="I41" i="3"/>
  <c r="I40" i="3"/>
  <c r="I39" i="3"/>
  <c r="I38" i="3"/>
  <c r="I37" i="3"/>
  <c r="I36" i="3"/>
  <c r="I35" i="3"/>
  <c r="I34" i="3"/>
  <c r="J33" i="3"/>
  <c r="J32" i="3"/>
  <c r="J31" i="3"/>
  <c r="J30" i="3"/>
  <c r="J29" i="3"/>
  <c r="J28" i="3"/>
  <c r="J27" i="3"/>
  <c r="J26" i="3"/>
  <c r="I33" i="3"/>
  <c r="I32" i="3"/>
  <c r="I31" i="3"/>
  <c r="I30" i="3"/>
  <c r="I28" i="3"/>
  <c r="I27" i="3"/>
  <c r="I26" i="3"/>
  <c r="I29" i="3"/>
  <c r="AA346" i="20"/>
  <c r="X346" i="20"/>
  <c r="U346" i="20"/>
  <c r="R346" i="20"/>
  <c r="O346" i="20"/>
  <c r="AB346" i="20" s="1"/>
  <c r="L346" i="20"/>
  <c r="I346" i="20"/>
  <c r="AC346" i="20" s="1"/>
  <c r="Y345" i="20"/>
  <c r="V345" i="20"/>
  <c r="S345" i="20"/>
  <c r="P345" i="20"/>
  <c r="M345" i="20"/>
  <c r="AB345" i="20" s="1"/>
  <c r="G348" i="20" s="1"/>
  <c r="J345" i="20"/>
  <c r="G345" i="20"/>
  <c r="A333" i="20"/>
  <c r="AA325" i="20"/>
  <c r="X325" i="20"/>
  <c r="U325" i="20"/>
  <c r="R325" i="20"/>
  <c r="AB325" i="20" s="1"/>
  <c r="O325" i="20"/>
  <c r="L325" i="20"/>
  <c r="I325" i="20"/>
  <c r="AC325" i="20" s="1"/>
  <c r="Y324" i="20"/>
  <c r="V324" i="20"/>
  <c r="S324" i="20"/>
  <c r="P324" i="20"/>
  <c r="AB324" i="20" s="1"/>
  <c r="G327" i="20" s="1"/>
  <c r="M324" i="20"/>
  <c r="J324" i="20"/>
  <c r="G324" i="20"/>
  <c r="A312" i="20"/>
  <c r="A309" i="20"/>
  <c r="B309" i="20" s="1"/>
  <c r="AA302" i="20"/>
  <c r="X302" i="20"/>
  <c r="U302" i="20"/>
  <c r="R302" i="20"/>
  <c r="O302" i="20"/>
  <c r="L302" i="20"/>
  <c r="I302" i="20"/>
  <c r="AB302" i="20" s="1"/>
  <c r="Y301" i="20"/>
  <c r="V301" i="20"/>
  <c r="S301" i="20"/>
  <c r="P301" i="20"/>
  <c r="M301" i="20"/>
  <c r="J301" i="20"/>
  <c r="G301" i="20"/>
  <c r="AB301" i="20" s="1"/>
  <c r="A289" i="20"/>
  <c r="AA281" i="20"/>
  <c r="X281" i="20"/>
  <c r="U281" i="20"/>
  <c r="R281" i="20"/>
  <c r="O281" i="20"/>
  <c r="L281" i="20"/>
  <c r="I281" i="20"/>
  <c r="AC281" i="20" s="1"/>
  <c r="Y280" i="20"/>
  <c r="V280" i="20"/>
  <c r="S280" i="20"/>
  <c r="P280" i="20"/>
  <c r="M280" i="20"/>
  <c r="J280" i="20"/>
  <c r="G280" i="20"/>
  <c r="AB280" i="20" s="1"/>
  <c r="G283" i="20" s="1"/>
  <c r="A268" i="20"/>
  <c r="A265" i="20"/>
  <c r="J265" i="20" s="1"/>
  <c r="AA258" i="20"/>
  <c r="X258" i="20"/>
  <c r="U258" i="20"/>
  <c r="R258" i="20"/>
  <c r="AB258" i="20" s="1"/>
  <c r="O258" i="20"/>
  <c r="L258" i="20"/>
  <c r="I258" i="20"/>
  <c r="AC258" i="20" s="1"/>
  <c r="Y257" i="20"/>
  <c r="V257" i="20"/>
  <c r="S257" i="20"/>
  <c r="P257" i="20"/>
  <c r="AB257" i="20" s="1"/>
  <c r="G260" i="20" s="1"/>
  <c r="M257" i="20"/>
  <c r="J257" i="20"/>
  <c r="G257" i="20"/>
  <c r="A245" i="20"/>
  <c r="AA237" i="20"/>
  <c r="X237" i="20"/>
  <c r="U237" i="20"/>
  <c r="R237" i="20"/>
  <c r="O237" i="20"/>
  <c r="L237" i="20"/>
  <c r="I237" i="20"/>
  <c r="AC237" i="20" s="1"/>
  <c r="Y236" i="20"/>
  <c r="V236" i="20"/>
  <c r="S236" i="20"/>
  <c r="P236" i="20"/>
  <c r="M236" i="20"/>
  <c r="J236" i="20"/>
  <c r="G236" i="20"/>
  <c r="AB236" i="20" s="1"/>
  <c r="G239" i="20" s="1"/>
  <c r="A224" i="20"/>
  <c r="J221" i="20"/>
  <c r="E221" i="20"/>
  <c r="B221" i="20"/>
  <c r="A221" i="20"/>
  <c r="AC214" i="20"/>
  <c r="AA214" i="20"/>
  <c r="X214" i="20"/>
  <c r="U214" i="20"/>
  <c r="R214" i="20"/>
  <c r="AB214" i="20" s="1"/>
  <c r="O214" i="20"/>
  <c r="L214" i="20"/>
  <c r="Y213" i="20"/>
  <c r="V213" i="20"/>
  <c r="S213" i="20"/>
  <c r="P213" i="20"/>
  <c r="AB213" i="20" s="1"/>
  <c r="M213" i="20"/>
  <c r="J213" i="20"/>
  <c r="A201" i="20"/>
  <c r="AA193" i="20"/>
  <c r="X193" i="20"/>
  <c r="U193" i="20"/>
  <c r="R193" i="20"/>
  <c r="AB193" i="20" s="1"/>
  <c r="O193" i="20"/>
  <c r="L193" i="20"/>
  <c r="I193" i="20"/>
  <c r="AC193" i="20" s="1"/>
  <c r="Y192" i="20"/>
  <c r="V192" i="20"/>
  <c r="S192" i="20"/>
  <c r="P192" i="20"/>
  <c r="AB192" i="20" s="1"/>
  <c r="G195" i="20" s="1"/>
  <c r="M192" i="20"/>
  <c r="J192" i="20"/>
  <c r="G192" i="20"/>
  <c r="A180" i="20"/>
  <c r="A177" i="20"/>
  <c r="J177" i="20" s="1"/>
  <c r="AA170" i="20"/>
  <c r="X170" i="20"/>
  <c r="U170" i="20"/>
  <c r="R170" i="20"/>
  <c r="O170" i="20"/>
  <c r="L170" i="20"/>
  <c r="I170" i="20"/>
  <c r="AC170" i="20" s="1"/>
  <c r="Y169" i="20"/>
  <c r="V169" i="20"/>
  <c r="S169" i="20"/>
  <c r="P169" i="20"/>
  <c r="M169" i="20"/>
  <c r="J169" i="20"/>
  <c r="G169" i="20"/>
  <c r="AB169" i="20" s="1"/>
  <c r="A157" i="20"/>
  <c r="AA149" i="20"/>
  <c r="X149" i="20"/>
  <c r="U149" i="20"/>
  <c r="R149" i="20"/>
  <c r="O149" i="20"/>
  <c r="L149" i="20"/>
  <c r="I149" i="20"/>
  <c r="AB149" i="20" s="1"/>
  <c r="Y148" i="20"/>
  <c r="V148" i="20"/>
  <c r="S148" i="20"/>
  <c r="P148" i="20"/>
  <c r="M148" i="20"/>
  <c r="J148" i="20"/>
  <c r="G148" i="20"/>
  <c r="AB148" i="20" s="1"/>
  <c r="A136" i="20"/>
  <c r="A133" i="20"/>
  <c r="E133" i="20" s="1"/>
  <c r="AA126" i="20"/>
  <c r="X126" i="20"/>
  <c r="U126" i="20"/>
  <c r="R126" i="20"/>
  <c r="O126" i="20"/>
  <c r="L126" i="20"/>
  <c r="I126" i="20"/>
  <c r="AC126" i="20" s="1"/>
  <c r="Y125" i="20"/>
  <c r="V125" i="20"/>
  <c r="S125" i="20"/>
  <c r="P125" i="20"/>
  <c r="M125" i="20"/>
  <c r="J125" i="20"/>
  <c r="G125" i="20"/>
  <c r="AB125" i="20" s="1"/>
  <c r="A113" i="20"/>
  <c r="AA105" i="20"/>
  <c r="X105" i="20"/>
  <c r="U105" i="20"/>
  <c r="R105" i="20"/>
  <c r="O105" i="20"/>
  <c r="L105" i="20"/>
  <c r="I105" i="20"/>
  <c r="AB105" i="20" s="1"/>
  <c r="Y104" i="20"/>
  <c r="V104" i="20"/>
  <c r="S104" i="20"/>
  <c r="P104" i="20"/>
  <c r="AB104" i="20" s="1"/>
  <c r="M104" i="20"/>
  <c r="J104" i="20"/>
  <c r="G104" i="20"/>
  <c r="A92" i="20"/>
  <c r="J89" i="20"/>
  <c r="A89" i="20"/>
  <c r="E89" i="20" s="1"/>
  <c r="AA82" i="20"/>
  <c r="X82" i="20"/>
  <c r="U82" i="20"/>
  <c r="R82" i="20"/>
  <c r="O82" i="20"/>
  <c r="L82" i="20"/>
  <c r="I82" i="20"/>
  <c r="AC82" i="20" s="1"/>
  <c r="Y81" i="20"/>
  <c r="V81" i="20"/>
  <c r="S81" i="20"/>
  <c r="P81" i="20"/>
  <c r="M81" i="20"/>
  <c r="J81" i="20"/>
  <c r="G81" i="20"/>
  <c r="AB81" i="20" s="1"/>
  <c r="A69" i="20"/>
  <c r="AA61" i="20"/>
  <c r="X61" i="20"/>
  <c r="U61" i="20"/>
  <c r="R61" i="20"/>
  <c r="O61" i="20"/>
  <c r="L61" i="20"/>
  <c r="I61" i="20"/>
  <c r="AB61" i="20" s="1"/>
  <c r="Y60" i="20"/>
  <c r="V60" i="20"/>
  <c r="S60" i="20"/>
  <c r="P60" i="20"/>
  <c r="M60" i="20"/>
  <c r="J60" i="20"/>
  <c r="G60" i="20"/>
  <c r="AB60" i="20" s="1"/>
  <c r="A48" i="20"/>
  <c r="A45" i="20"/>
  <c r="E45" i="20" s="1"/>
  <c r="AA38" i="20"/>
  <c r="X38" i="20"/>
  <c r="U38" i="20"/>
  <c r="R38" i="20"/>
  <c r="O38" i="20"/>
  <c r="L38" i="20"/>
  <c r="AB38" i="20" s="1"/>
  <c r="I38" i="20"/>
  <c r="AC38" i="20" s="1"/>
  <c r="Y37" i="20"/>
  <c r="V37" i="20"/>
  <c r="S37" i="20"/>
  <c r="P37" i="20"/>
  <c r="M37" i="20"/>
  <c r="J37" i="20"/>
  <c r="AB37" i="20" s="1"/>
  <c r="G37" i="20"/>
  <c r="A25" i="20"/>
  <c r="AA17" i="20"/>
  <c r="X17" i="20"/>
  <c r="U17" i="20"/>
  <c r="R17" i="20"/>
  <c r="AB17" i="20" s="1"/>
  <c r="O17" i="20"/>
  <c r="L17" i="20"/>
  <c r="I17" i="20"/>
  <c r="AC17" i="20" s="1"/>
  <c r="Y16" i="20"/>
  <c r="V16" i="20"/>
  <c r="S16" i="20"/>
  <c r="P16" i="20"/>
  <c r="AB16" i="20" s="1"/>
  <c r="G19" i="20" s="1"/>
  <c r="M16" i="20"/>
  <c r="J16" i="20"/>
  <c r="G16" i="20"/>
  <c r="J1" i="20"/>
  <c r="E1" i="20"/>
  <c r="B1" i="20"/>
  <c r="AA346" i="19"/>
  <c r="X346" i="19"/>
  <c r="U346" i="19"/>
  <c r="R346" i="19"/>
  <c r="O346" i="19"/>
  <c r="AB346" i="19" s="1"/>
  <c r="L346" i="19"/>
  <c r="I346" i="19"/>
  <c r="AC346" i="19" s="1"/>
  <c r="Y345" i="19"/>
  <c r="V345" i="19"/>
  <c r="S345" i="19"/>
  <c r="P345" i="19"/>
  <c r="M345" i="19"/>
  <c r="AB345" i="19" s="1"/>
  <c r="G348" i="19" s="1"/>
  <c r="J345" i="19"/>
  <c r="G345" i="19"/>
  <c r="A333" i="19"/>
  <c r="AA325" i="19"/>
  <c r="X325" i="19"/>
  <c r="U325" i="19"/>
  <c r="R325" i="19"/>
  <c r="AB325" i="19" s="1"/>
  <c r="O325" i="19"/>
  <c r="L325" i="19"/>
  <c r="I325" i="19"/>
  <c r="AC325" i="19" s="1"/>
  <c r="Y324" i="19"/>
  <c r="V324" i="19"/>
  <c r="S324" i="19"/>
  <c r="P324" i="19"/>
  <c r="AB324" i="19" s="1"/>
  <c r="G327" i="19" s="1"/>
  <c r="M324" i="19"/>
  <c r="J324" i="19"/>
  <c r="G324" i="19"/>
  <c r="A312" i="19"/>
  <c r="J309" i="19"/>
  <c r="E309" i="19"/>
  <c r="A309" i="19"/>
  <c r="B309" i="19" s="1"/>
  <c r="AA302" i="19"/>
  <c r="X302" i="19"/>
  <c r="U302" i="19"/>
  <c r="R302" i="19"/>
  <c r="O302" i="19"/>
  <c r="L302" i="19"/>
  <c r="I302" i="19"/>
  <c r="AB302" i="19" s="1"/>
  <c r="Y301" i="19"/>
  <c r="V301" i="19"/>
  <c r="S301" i="19"/>
  <c r="P301" i="19"/>
  <c r="M301" i="19"/>
  <c r="J301" i="19"/>
  <c r="G301" i="19"/>
  <c r="AB301" i="19" s="1"/>
  <c r="A289" i="19"/>
  <c r="AA281" i="19"/>
  <c r="X281" i="19"/>
  <c r="U281" i="19"/>
  <c r="R281" i="19"/>
  <c r="O281" i="19"/>
  <c r="L281" i="19"/>
  <c r="I281" i="19"/>
  <c r="AC281" i="19" s="1"/>
  <c r="Y280" i="19"/>
  <c r="V280" i="19"/>
  <c r="S280" i="19"/>
  <c r="P280" i="19"/>
  <c r="M280" i="19"/>
  <c r="J280" i="19"/>
  <c r="G280" i="19"/>
  <c r="AB280" i="19" s="1"/>
  <c r="A268" i="19"/>
  <c r="A265" i="19"/>
  <c r="J265" i="19" s="1"/>
  <c r="AA258" i="19"/>
  <c r="X258" i="19"/>
  <c r="U258" i="19"/>
  <c r="R258" i="19"/>
  <c r="O258" i="19"/>
  <c r="AB258" i="19" s="1"/>
  <c r="L258" i="19"/>
  <c r="I258" i="19"/>
  <c r="AC258" i="19" s="1"/>
  <c r="Y257" i="19"/>
  <c r="V257" i="19"/>
  <c r="S257" i="19"/>
  <c r="P257" i="19"/>
  <c r="M257" i="19"/>
  <c r="AB257" i="19" s="1"/>
  <c r="G260" i="19" s="1"/>
  <c r="J257" i="19"/>
  <c r="G257" i="19"/>
  <c r="A245" i="19"/>
  <c r="AA237" i="19"/>
  <c r="X237" i="19"/>
  <c r="U237" i="19"/>
  <c r="R237" i="19"/>
  <c r="AB237" i="19" s="1"/>
  <c r="O237" i="19"/>
  <c r="L237" i="19"/>
  <c r="I237" i="19"/>
  <c r="AC237" i="19" s="1"/>
  <c r="Y236" i="19"/>
  <c r="V236" i="19"/>
  <c r="S236" i="19"/>
  <c r="P236" i="19"/>
  <c r="AB236" i="19" s="1"/>
  <c r="G239" i="19" s="1"/>
  <c r="M236" i="19"/>
  <c r="J236" i="19"/>
  <c r="G236" i="19"/>
  <c r="A224" i="19"/>
  <c r="A221" i="19"/>
  <c r="J221" i="19" s="1"/>
  <c r="AA214" i="19"/>
  <c r="X214" i="19"/>
  <c r="U214" i="19"/>
  <c r="R214" i="19"/>
  <c r="AB214" i="19" s="1"/>
  <c r="O214" i="19"/>
  <c r="L214" i="19"/>
  <c r="Y213" i="19"/>
  <c r="V213" i="19"/>
  <c r="S213" i="19"/>
  <c r="P213" i="19"/>
  <c r="M213" i="19"/>
  <c r="AB213" i="19" s="1"/>
  <c r="J213" i="19"/>
  <c r="A201" i="19"/>
  <c r="AA193" i="19"/>
  <c r="X193" i="19"/>
  <c r="U193" i="19"/>
  <c r="R193" i="19"/>
  <c r="O193" i="19"/>
  <c r="AB193" i="19" s="1"/>
  <c r="L193" i="19"/>
  <c r="I193" i="19"/>
  <c r="AC193" i="19" s="1"/>
  <c r="Y192" i="19"/>
  <c r="V192" i="19"/>
  <c r="S192" i="19"/>
  <c r="P192" i="19"/>
  <c r="M192" i="19"/>
  <c r="AB192" i="19" s="1"/>
  <c r="G195" i="19" s="1"/>
  <c r="J192" i="19"/>
  <c r="G192" i="19"/>
  <c r="A180" i="19"/>
  <c r="A177" i="19"/>
  <c r="J177" i="19" s="1"/>
  <c r="AA170" i="19"/>
  <c r="X170" i="19"/>
  <c r="U170" i="19"/>
  <c r="R170" i="19"/>
  <c r="AB170" i="19" s="1"/>
  <c r="O170" i="19"/>
  <c r="L170" i="19"/>
  <c r="I170" i="19"/>
  <c r="AC170" i="19" s="1"/>
  <c r="Y169" i="19"/>
  <c r="V169" i="19"/>
  <c r="S169" i="19"/>
  <c r="P169" i="19"/>
  <c r="AB169" i="19" s="1"/>
  <c r="G172" i="19" s="1"/>
  <c r="M169" i="19"/>
  <c r="J169" i="19"/>
  <c r="G169" i="19"/>
  <c r="A157" i="19"/>
  <c r="AA149" i="19"/>
  <c r="X149" i="19"/>
  <c r="U149" i="19"/>
  <c r="R149" i="19"/>
  <c r="O149" i="19"/>
  <c r="L149" i="19"/>
  <c r="I149" i="19"/>
  <c r="AB149" i="19" s="1"/>
  <c r="Y148" i="19"/>
  <c r="V148" i="19"/>
  <c r="S148" i="19"/>
  <c r="P148" i="19"/>
  <c r="M148" i="19"/>
  <c r="J148" i="19"/>
  <c r="G148" i="19"/>
  <c r="AB148" i="19" s="1"/>
  <c r="A136" i="19"/>
  <c r="J133" i="19"/>
  <c r="A133" i="19"/>
  <c r="E133" i="19" s="1"/>
  <c r="AA126" i="19"/>
  <c r="X126" i="19"/>
  <c r="U126" i="19"/>
  <c r="R126" i="19"/>
  <c r="O126" i="19"/>
  <c r="L126" i="19"/>
  <c r="I126" i="19"/>
  <c r="AC126" i="19" s="1"/>
  <c r="Y125" i="19"/>
  <c r="V125" i="19"/>
  <c r="S125" i="19"/>
  <c r="P125" i="19"/>
  <c r="M125" i="19"/>
  <c r="J125" i="19"/>
  <c r="G125" i="19"/>
  <c r="AB125" i="19" s="1"/>
  <c r="A113" i="19"/>
  <c r="AA105" i="19"/>
  <c r="X105" i="19"/>
  <c r="U105" i="19"/>
  <c r="R105" i="19"/>
  <c r="O105" i="19"/>
  <c r="AB105" i="19" s="1"/>
  <c r="L105" i="19"/>
  <c r="I105" i="19"/>
  <c r="AC105" i="19" s="1"/>
  <c r="Y104" i="19"/>
  <c r="V104" i="19"/>
  <c r="S104" i="19"/>
  <c r="P104" i="19"/>
  <c r="M104" i="19"/>
  <c r="AB104" i="19" s="1"/>
  <c r="J104" i="19"/>
  <c r="G104" i="19"/>
  <c r="A92" i="19"/>
  <c r="A89" i="19"/>
  <c r="J89" i="19" s="1"/>
  <c r="AA82" i="19"/>
  <c r="X82" i="19"/>
  <c r="U82" i="19"/>
  <c r="R82" i="19"/>
  <c r="AB82" i="19" s="1"/>
  <c r="O82" i="19"/>
  <c r="L82" i="19"/>
  <c r="I82" i="19"/>
  <c r="AC82" i="19" s="1"/>
  <c r="Y81" i="19"/>
  <c r="V81" i="19"/>
  <c r="S81" i="19"/>
  <c r="P81" i="19"/>
  <c r="AB81" i="19" s="1"/>
  <c r="G84" i="19" s="1"/>
  <c r="M81" i="19"/>
  <c r="J81" i="19"/>
  <c r="G81" i="19"/>
  <c r="A69" i="19"/>
  <c r="AA61" i="19"/>
  <c r="X61" i="19"/>
  <c r="U61" i="19"/>
  <c r="R61" i="19"/>
  <c r="O61" i="19"/>
  <c r="L61" i="19"/>
  <c r="I61" i="19"/>
  <c r="AB61" i="19" s="1"/>
  <c r="Y60" i="19"/>
  <c r="V60" i="19"/>
  <c r="S60" i="19"/>
  <c r="P60" i="19"/>
  <c r="M60" i="19"/>
  <c r="J60" i="19"/>
  <c r="G60" i="19"/>
  <c r="AB60" i="19" s="1"/>
  <c r="A48" i="19"/>
  <c r="A45" i="19"/>
  <c r="E45" i="19" s="1"/>
  <c r="AA38" i="19"/>
  <c r="X38" i="19"/>
  <c r="U38" i="19"/>
  <c r="R38" i="19"/>
  <c r="O38" i="19"/>
  <c r="L38" i="19"/>
  <c r="I38" i="19"/>
  <c r="AC38" i="19" s="1"/>
  <c r="Y37" i="19"/>
  <c r="V37" i="19"/>
  <c r="S37" i="19"/>
  <c r="P37" i="19"/>
  <c r="M37" i="19"/>
  <c r="J37" i="19"/>
  <c r="G37" i="19"/>
  <c r="AB37" i="19" s="1"/>
  <c r="G40" i="19" s="1"/>
  <c r="A25" i="19"/>
  <c r="AA17" i="19"/>
  <c r="X17" i="19"/>
  <c r="U17" i="19"/>
  <c r="R17" i="19"/>
  <c r="O17" i="19"/>
  <c r="AB17" i="19" s="1"/>
  <c r="L17" i="19"/>
  <c r="I17" i="19"/>
  <c r="AC17" i="19" s="1"/>
  <c r="Y16" i="19"/>
  <c r="V16" i="19"/>
  <c r="S16" i="19"/>
  <c r="P16" i="19"/>
  <c r="M16" i="19"/>
  <c r="AB16" i="19" s="1"/>
  <c r="G19" i="19" s="1"/>
  <c r="J16" i="19"/>
  <c r="G16" i="19"/>
  <c r="J1" i="19"/>
  <c r="E1" i="19"/>
  <c r="B1" i="19"/>
  <c r="AA346" i="18"/>
  <c r="X346" i="18"/>
  <c r="U346" i="18"/>
  <c r="R346" i="18"/>
  <c r="O346" i="18"/>
  <c r="AB346" i="18" s="1"/>
  <c r="L346" i="18"/>
  <c r="I346" i="18"/>
  <c r="AC346" i="18" s="1"/>
  <c r="Y345" i="18"/>
  <c r="V345" i="18"/>
  <c r="S345" i="18"/>
  <c r="P345" i="18"/>
  <c r="M345" i="18"/>
  <c r="AB345" i="18" s="1"/>
  <c r="G348" i="18" s="1"/>
  <c r="J345" i="18"/>
  <c r="G345" i="18"/>
  <c r="A333" i="18"/>
  <c r="AA325" i="18"/>
  <c r="X325" i="18"/>
  <c r="U325" i="18"/>
  <c r="R325" i="18"/>
  <c r="AB325" i="18" s="1"/>
  <c r="O325" i="18"/>
  <c r="L325" i="18"/>
  <c r="I325" i="18"/>
  <c r="AC325" i="18" s="1"/>
  <c r="Y324" i="18"/>
  <c r="V324" i="18"/>
  <c r="S324" i="18"/>
  <c r="P324" i="18"/>
  <c r="AB324" i="18" s="1"/>
  <c r="G327" i="18" s="1"/>
  <c r="M324" i="18"/>
  <c r="J324" i="18"/>
  <c r="G324" i="18"/>
  <c r="A312" i="18"/>
  <c r="J309" i="18"/>
  <c r="E309" i="18"/>
  <c r="A309" i="18"/>
  <c r="B309" i="18" s="1"/>
  <c r="AA302" i="18"/>
  <c r="X302" i="18"/>
  <c r="U302" i="18"/>
  <c r="R302" i="18"/>
  <c r="O302" i="18"/>
  <c r="L302" i="18"/>
  <c r="I302" i="18"/>
  <c r="AB302" i="18" s="1"/>
  <c r="Y301" i="18"/>
  <c r="V301" i="18"/>
  <c r="S301" i="18"/>
  <c r="P301" i="18"/>
  <c r="M301" i="18"/>
  <c r="J301" i="18"/>
  <c r="G301" i="18"/>
  <c r="AB301" i="18" s="1"/>
  <c r="A289" i="18"/>
  <c r="AA281" i="18"/>
  <c r="X281" i="18"/>
  <c r="U281" i="18"/>
  <c r="R281" i="18"/>
  <c r="O281" i="18"/>
  <c r="L281" i="18"/>
  <c r="AB281" i="18" s="1"/>
  <c r="I281" i="18"/>
  <c r="AC281" i="18" s="1"/>
  <c r="Y280" i="18"/>
  <c r="V280" i="18"/>
  <c r="S280" i="18"/>
  <c r="P280" i="18"/>
  <c r="M280" i="18"/>
  <c r="J280" i="18"/>
  <c r="AB280" i="18" s="1"/>
  <c r="G280" i="18"/>
  <c r="A268" i="18"/>
  <c r="A265" i="18"/>
  <c r="J265" i="18" s="1"/>
  <c r="AA258" i="18"/>
  <c r="X258" i="18"/>
  <c r="U258" i="18"/>
  <c r="R258" i="18"/>
  <c r="O258" i="18"/>
  <c r="AB258" i="18" s="1"/>
  <c r="L258" i="18"/>
  <c r="I258" i="18"/>
  <c r="AC258" i="18" s="1"/>
  <c r="Y257" i="18"/>
  <c r="V257" i="18"/>
  <c r="S257" i="18"/>
  <c r="P257" i="18"/>
  <c r="M257" i="18"/>
  <c r="AB257" i="18" s="1"/>
  <c r="G260" i="18" s="1"/>
  <c r="J257" i="18"/>
  <c r="G257" i="18"/>
  <c r="A245" i="18"/>
  <c r="AA237" i="18"/>
  <c r="X237" i="18"/>
  <c r="U237" i="18"/>
  <c r="R237" i="18"/>
  <c r="AB237" i="18" s="1"/>
  <c r="O237" i="18"/>
  <c r="L237" i="18"/>
  <c r="I237" i="18"/>
  <c r="AC237" i="18" s="1"/>
  <c r="Y236" i="18"/>
  <c r="V236" i="18"/>
  <c r="S236" i="18"/>
  <c r="P236" i="18"/>
  <c r="AB236" i="18" s="1"/>
  <c r="G239" i="18" s="1"/>
  <c r="M236" i="18"/>
  <c r="J236" i="18"/>
  <c r="G236" i="18"/>
  <c r="A224" i="18"/>
  <c r="A221" i="18"/>
  <c r="B221" i="18" s="1"/>
  <c r="AA214" i="18"/>
  <c r="X214" i="18"/>
  <c r="U214" i="18"/>
  <c r="R214" i="18"/>
  <c r="AC214" i="18" s="1"/>
  <c r="O214" i="18"/>
  <c r="L214" i="18"/>
  <c r="Y213" i="18"/>
  <c r="V213" i="18"/>
  <c r="S213" i="18"/>
  <c r="P213" i="18"/>
  <c r="M213" i="18"/>
  <c r="AB213" i="18" s="1"/>
  <c r="J213" i="18"/>
  <c r="A201" i="18"/>
  <c r="AA193" i="18"/>
  <c r="X193" i="18"/>
  <c r="U193" i="18"/>
  <c r="R193" i="18"/>
  <c r="O193" i="18"/>
  <c r="AB193" i="18" s="1"/>
  <c r="L193" i="18"/>
  <c r="I193" i="18"/>
  <c r="AC193" i="18" s="1"/>
  <c r="Y192" i="18"/>
  <c r="V192" i="18"/>
  <c r="S192" i="18"/>
  <c r="P192" i="18"/>
  <c r="M192" i="18"/>
  <c r="J192" i="18"/>
  <c r="G192" i="18"/>
  <c r="AB192" i="18" s="1"/>
  <c r="A180" i="18"/>
  <c r="A177" i="18"/>
  <c r="J177" i="18" s="1"/>
  <c r="AA170" i="18"/>
  <c r="X170" i="18"/>
  <c r="U170" i="18"/>
  <c r="R170" i="18"/>
  <c r="AB170" i="18" s="1"/>
  <c r="O170" i="18"/>
  <c r="L170" i="18"/>
  <c r="I170" i="18"/>
  <c r="AC170" i="18" s="1"/>
  <c r="Y169" i="18"/>
  <c r="V169" i="18"/>
  <c r="S169" i="18"/>
  <c r="P169" i="18"/>
  <c r="AB169" i="18" s="1"/>
  <c r="G172" i="18" s="1"/>
  <c r="M169" i="18"/>
  <c r="J169" i="18"/>
  <c r="G169" i="18"/>
  <c r="A157" i="18"/>
  <c r="AA149" i="18"/>
  <c r="X149" i="18"/>
  <c r="U149" i="18"/>
  <c r="R149" i="18"/>
  <c r="O149" i="18"/>
  <c r="L149" i="18"/>
  <c r="I149" i="18"/>
  <c r="AB149" i="18" s="1"/>
  <c r="Y148" i="18"/>
  <c r="V148" i="18"/>
  <c r="S148" i="18"/>
  <c r="P148" i="18"/>
  <c r="M148" i="18"/>
  <c r="J148" i="18"/>
  <c r="G148" i="18"/>
  <c r="AB148" i="18" s="1"/>
  <c r="A136" i="18"/>
  <c r="J133" i="18"/>
  <c r="A133" i="18"/>
  <c r="E133" i="18" s="1"/>
  <c r="AA126" i="18"/>
  <c r="X126" i="18"/>
  <c r="U126" i="18"/>
  <c r="R126" i="18"/>
  <c r="O126" i="18"/>
  <c r="L126" i="18"/>
  <c r="AB126" i="18" s="1"/>
  <c r="I126" i="18"/>
  <c r="AC126" i="18" s="1"/>
  <c r="Y125" i="18"/>
  <c r="V125" i="18"/>
  <c r="S125" i="18"/>
  <c r="P125" i="18"/>
  <c r="M125" i="18"/>
  <c r="J125" i="18"/>
  <c r="AB125" i="18" s="1"/>
  <c r="G125" i="18"/>
  <c r="A113" i="18"/>
  <c r="AA105" i="18"/>
  <c r="X105" i="18"/>
  <c r="U105" i="18"/>
  <c r="R105" i="18"/>
  <c r="O105" i="18"/>
  <c r="L105" i="18"/>
  <c r="I105" i="18"/>
  <c r="AC105" i="18" s="1"/>
  <c r="Y104" i="18"/>
  <c r="V104" i="18"/>
  <c r="S104" i="18"/>
  <c r="P104" i="18"/>
  <c r="M104" i="18"/>
  <c r="J104" i="18"/>
  <c r="G104" i="18"/>
  <c r="AB104" i="18" s="1"/>
  <c r="A92" i="18"/>
  <c r="A89" i="18"/>
  <c r="J89" i="18" s="1"/>
  <c r="AA82" i="18"/>
  <c r="X82" i="18"/>
  <c r="U82" i="18"/>
  <c r="R82" i="18"/>
  <c r="AB82" i="18" s="1"/>
  <c r="O82" i="18"/>
  <c r="L82" i="18"/>
  <c r="I82" i="18"/>
  <c r="AC82" i="18" s="1"/>
  <c r="Y81" i="18"/>
  <c r="V81" i="18"/>
  <c r="S81" i="18"/>
  <c r="P81" i="18"/>
  <c r="AB81" i="18" s="1"/>
  <c r="G84" i="18" s="1"/>
  <c r="M81" i="18"/>
  <c r="J81" i="18"/>
  <c r="G81" i="18"/>
  <c r="A69" i="18"/>
  <c r="AA61" i="18"/>
  <c r="X61" i="18"/>
  <c r="U61" i="18"/>
  <c r="R61" i="18"/>
  <c r="O61" i="18"/>
  <c r="L61" i="18"/>
  <c r="I61" i="18"/>
  <c r="AB61" i="18" s="1"/>
  <c r="Y60" i="18"/>
  <c r="V60" i="18"/>
  <c r="S60" i="18"/>
  <c r="P60" i="18"/>
  <c r="M60" i="18"/>
  <c r="J60" i="18"/>
  <c r="G60" i="18"/>
  <c r="AB60" i="18" s="1"/>
  <c r="A48" i="18"/>
  <c r="J45" i="18"/>
  <c r="A45" i="18"/>
  <c r="E45" i="18" s="1"/>
  <c r="AA38" i="18"/>
  <c r="X38" i="18"/>
  <c r="U38" i="18"/>
  <c r="R38" i="18"/>
  <c r="O38" i="18"/>
  <c r="L38" i="18"/>
  <c r="AB38" i="18" s="1"/>
  <c r="I38" i="18"/>
  <c r="AC38" i="18" s="1"/>
  <c r="Y37" i="18"/>
  <c r="V37" i="18"/>
  <c r="S37" i="18"/>
  <c r="P37" i="18"/>
  <c r="M37" i="18"/>
  <c r="J37" i="18"/>
  <c r="AB37" i="18" s="1"/>
  <c r="G37" i="18"/>
  <c r="A25" i="18"/>
  <c r="AA17" i="18"/>
  <c r="X17" i="18"/>
  <c r="U17" i="18"/>
  <c r="R17" i="18"/>
  <c r="O17" i="18"/>
  <c r="AB17" i="18" s="1"/>
  <c r="L17" i="18"/>
  <c r="I17" i="18"/>
  <c r="AC17" i="18" s="1"/>
  <c r="Y16" i="18"/>
  <c r="V16" i="18"/>
  <c r="S16" i="18"/>
  <c r="P16" i="18"/>
  <c r="M16" i="18"/>
  <c r="AB16" i="18" s="1"/>
  <c r="J16" i="18"/>
  <c r="G16" i="18"/>
  <c r="J1" i="18"/>
  <c r="E1" i="18"/>
  <c r="B1" i="18"/>
  <c r="AA346" i="17"/>
  <c r="X346" i="17"/>
  <c r="U346" i="17"/>
  <c r="R346" i="17"/>
  <c r="O346" i="17"/>
  <c r="L346" i="17"/>
  <c r="I346" i="17"/>
  <c r="Y345" i="17"/>
  <c r="V345" i="17"/>
  <c r="S345" i="17"/>
  <c r="P345" i="17"/>
  <c r="M345" i="17"/>
  <c r="J345" i="17"/>
  <c r="G345" i="17"/>
  <c r="A333" i="17"/>
  <c r="AA325" i="17"/>
  <c r="X325" i="17"/>
  <c r="U325" i="17"/>
  <c r="R325" i="17"/>
  <c r="O325" i="17"/>
  <c r="L325" i="17"/>
  <c r="I325" i="17"/>
  <c r="Y324" i="17"/>
  <c r="V324" i="17"/>
  <c r="S324" i="17"/>
  <c r="P324" i="17"/>
  <c r="M324" i="17"/>
  <c r="J324" i="17"/>
  <c r="G324" i="17"/>
  <c r="A312" i="17"/>
  <c r="J309" i="17"/>
  <c r="E309" i="17"/>
  <c r="A309" i="17"/>
  <c r="B309" i="17" s="1"/>
  <c r="AA302" i="17"/>
  <c r="X302" i="17"/>
  <c r="U302" i="17"/>
  <c r="R302" i="17"/>
  <c r="O302" i="17"/>
  <c r="L302" i="17"/>
  <c r="I302" i="17"/>
  <c r="Y301" i="17"/>
  <c r="V301" i="17"/>
  <c r="S301" i="17"/>
  <c r="P301" i="17"/>
  <c r="M301" i="17"/>
  <c r="J301" i="17"/>
  <c r="G301" i="17"/>
  <c r="A289" i="17"/>
  <c r="AA281" i="17"/>
  <c r="X281" i="17"/>
  <c r="U281" i="17"/>
  <c r="R281" i="17"/>
  <c r="O281" i="17"/>
  <c r="L281" i="17"/>
  <c r="AB281" i="17" s="1"/>
  <c r="I281" i="17"/>
  <c r="Y280" i="17"/>
  <c r="V280" i="17"/>
  <c r="S280" i="17"/>
  <c r="P280" i="17"/>
  <c r="M280" i="17"/>
  <c r="J280" i="17"/>
  <c r="G280" i="17"/>
  <c r="A268" i="17"/>
  <c r="A265" i="17"/>
  <c r="J265" i="17" s="1"/>
  <c r="AA258" i="17"/>
  <c r="X258" i="17"/>
  <c r="U258" i="17"/>
  <c r="R258" i="17"/>
  <c r="O258" i="17"/>
  <c r="L258" i="17"/>
  <c r="I258" i="17"/>
  <c r="Y257" i="17"/>
  <c r="V257" i="17"/>
  <c r="S257" i="17"/>
  <c r="P257" i="17"/>
  <c r="M257" i="17"/>
  <c r="J257" i="17"/>
  <c r="G257" i="17"/>
  <c r="A245" i="17"/>
  <c r="AA237" i="17"/>
  <c r="X237" i="17"/>
  <c r="U237" i="17"/>
  <c r="R237" i="17"/>
  <c r="O237" i="17"/>
  <c r="L237" i="17"/>
  <c r="I237" i="17"/>
  <c r="Y236" i="17"/>
  <c r="V236" i="17"/>
  <c r="S236" i="17"/>
  <c r="P236" i="17"/>
  <c r="M236" i="17"/>
  <c r="J236" i="17"/>
  <c r="G236" i="17"/>
  <c r="A224" i="17"/>
  <c r="A221" i="17"/>
  <c r="B221" i="17" s="1"/>
  <c r="AA214" i="17"/>
  <c r="X214" i="17"/>
  <c r="U214" i="17"/>
  <c r="R214" i="17"/>
  <c r="O214" i="17"/>
  <c r="L214" i="17"/>
  <c r="Y213" i="17"/>
  <c r="V213" i="17"/>
  <c r="S213" i="17"/>
  <c r="P213" i="17"/>
  <c r="M213" i="17"/>
  <c r="J213" i="17"/>
  <c r="A201" i="17"/>
  <c r="AA193" i="17"/>
  <c r="X193" i="17"/>
  <c r="U193" i="17"/>
  <c r="R193" i="17"/>
  <c r="O193" i="17"/>
  <c r="L193" i="17"/>
  <c r="I193" i="17"/>
  <c r="Y192" i="17"/>
  <c r="V192" i="17"/>
  <c r="S192" i="17"/>
  <c r="P192" i="17"/>
  <c r="M192" i="17"/>
  <c r="J192" i="17"/>
  <c r="G192" i="17"/>
  <c r="A180" i="17"/>
  <c r="A177" i="17"/>
  <c r="J177" i="17" s="1"/>
  <c r="AA170" i="17"/>
  <c r="X170" i="17"/>
  <c r="U170" i="17"/>
  <c r="R170" i="17"/>
  <c r="O170" i="17"/>
  <c r="L170" i="17"/>
  <c r="I170" i="17"/>
  <c r="Y169" i="17"/>
  <c r="V169" i="17"/>
  <c r="S169" i="17"/>
  <c r="P169" i="17"/>
  <c r="M169" i="17"/>
  <c r="J169" i="17"/>
  <c r="G169" i="17"/>
  <c r="A157" i="17"/>
  <c r="AA149" i="17"/>
  <c r="X149" i="17"/>
  <c r="U149" i="17"/>
  <c r="R149" i="17"/>
  <c r="O149" i="17"/>
  <c r="L149" i="17"/>
  <c r="I149" i="17"/>
  <c r="Y148" i="17"/>
  <c r="V148" i="17"/>
  <c r="S148" i="17"/>
  <c r="P148" i="17"/>
  <c r="M148" i="17"/>
  <c r="J148" i="17"/>
  <c r="G148" i="17"/>
  <c r="A136" i="17"/>
  <c r="J133" i="17"/>
  <c r="A133" i="17"/>
  <c r="E133" i="17" s="1"/>
  <c r="AA126" i="17"/>
  <c r="X126" i="17"/>
  <c r="U126" i="17"/>
  <c r="R126" i="17"/>
  <c r="O126" i="17"/>
  <c r="L126" i="17"/>
  <c r="I126" i="17"/>
  <c r="Y125" i="17"/>
  <c r="V125" i="17"/>
  <c r="S125" i="17"/>
  <c r="P125" i="17"/>
  <c r="M125" i="17"/>
  <c r="J125" i="17"/>
  <c r="AB125" i="17" s="1"/>
  <c r="G125" i="17"/>
  <c r="A113" i="17"/>
  <c r="AA105" i="17"/>
  <c r="X105" i="17"/>
  <c r="U105" i="17"/>
  <c r="R105" i="17"/>
  <c r="O105" i="17"/>
  <c r="L105" i="17"/>
  <c r="I105" i="17"/>
  <c r="Y104" i="17"/>
  <c r="V104" i="17"/>
  <c r="S104" i="17"/>
  <c r="P104" i="17"/>
  <c r="M104" i="17"/>
  <c r="J104" i="17"/>
  <c r="G104" i="17"/>
  <c r="A92" i="17"/>
  <c r="A89" i="17"/>
  <c r="J89" i="17" s="1"/>
  <c r="AA82" i="17"/>
  <c r="X82" i="17"/>
  <c r="U82" i="17"/>
  <c r="R82" i="17"/>
  <c r="O82" i="17"/>
  <c r="L82" i="17"/>
  <c r="I82" i="17"/>
  <c r="Y81" i="17"/>
  <c r="V81" i="17"/>
  <c r="S81" i="17"/>
  <c r="P81" i="17"/>
  <c r="M81" i="17"/>
  <c r="J81" i="17"/>
  <c r="G81" i="17"/>
  <c r="A69" i="17"/>
  <c r="AA61" i="17"/>
  <c r="X61" i="17"/>
  <c r="U61" i="17"/>
  <c r="R61" i="17"/>
  <c r="O61" i="17"/>
  <c r="L61" i="17"/>
  <c r="I61" i="17"/>
  <c r="Y60" i="17"/>
  <c r="V60" i="17"/>
  <c r="S60" i="17"/>
  <c r="P60" i="17"/>
  <c r="M60" i="17"/>
  <c r="J60" i="17"/>
  <c r="G60" i="17"/>
  <c r="A48" i="17"/>
  <c r="J45" i="17"/>
  <c r="A45" i="17"/>
  <c r="E45" i="17" s="1"/>
  <c r="AA38" i="17"/>
  <c r="X38" i="17"/>
  <c r="U38" i="17"/>
  <c r="R38" i="17"/>
  <c r="O38" i="17"/>
  <c r="L38" i="17"/>
  <c r="I38" i="17"/>
  <c r="Y37" i="17"/>
  <c r="V37" i="17"/>
  <c r="S37" i="17"/>
  <c r="P37" i="17"/>
  <c r="M37" i="17"/>
  <c r="J37" i="17"/>
  <c r="AB37" i="17" s="1"/>
  <c r="G37" i="17"/>
  <c r="A25" i="17"/>
  <c r="AA17" i="17"/>
  <c r="X17" i="17"/>
  <c r="U17" i="17"/>
  <c r="R17" i="17"/>
  <c r="O17" i="17"/>
  <c r="L17" i="17"/>
  <c r="I17" i="17"/>
  <c r="Y16" i="17"/>
  <c r="V16" i="17"/>
  <c r="S16" i="17"/>
  <c r="P16" i="17"/>
  <c r="M16" i="17"/>
  <c r="J16" i="17"/>
  <c r="G16" i="17"/>
  <c r="J1" i="17"/>
  <c r="E1" i="17"/>
  <c r="B1" i="17"/>
  <c r="J14" i="3"/>
  <c r="J5" i="3"/>
  <c r="I6" i="3"/>
  <c r="J6" i="3"/>
  <c r="I7" i="3"/>
  <c r="J7" i="3"/>
  <c r="J8" i="3"/>
  <c r="I8" i="3"/>
  <c r="I9" i="3"/>
  <c r="J9" i="3"/>
  <c r="I5" i="3"/>
  <c r="J4" i="3"/>
  <c r="I4" i="3"/>
  <c r="J3" i="3"/>
  <c r="J2" i="3"/>
  <c r="I3" i="3"/>
  <c r="I2" i="3"/>
  <c r="AA346" i="15"/>
  <c r="X346" i="15"/>
  <c r="U346" i="15"/>
  <c r="R346" i="15"/>
  <c r="O346" i="15"/>
  <c r="L346" i="15"/>
  <c r="I346" i="15"/>
  <c r="Y345" i="15"/>
  <c r="V345" i="15"/>
  <c r="S345" i="15"/>
  <c r="P345" i="15"/>
  <c r="M345" i="15"/>
  <c r="J345" i="15"/>
  <c r="G345" i="15"/>
  <c r="AA325" i="15"/>
  <c r="X325" i="15"/>
  <c r="U325" i="15"/>
  <c r="R325" i="15"/>
  <c r="O325" i="15"/>
  <c r="L325" i="15"/>
  <c r="I325" i="15"/>
  <c r="Y324" i="15"/>
  <c r="V324" i="15"/>
  <c r="S324" i="15"/>
  <c r="P324" i="15"/>
  <c r="M324" i="15"/>
  <c r="J324" i="15"/>
  <c r="G324" i="15"/>
  <c r="AA302" i="15"/>
  <c r="X302" i="15"/>
  <c r="U302" i="15"/>
  <c r="R302" i="15"/>
  <c r="O302" i="15"/>
  <c r="L302" i="15"/>
  <c r="I302" i="15"/>
  <c r="Y301" i="15"/>
  <c r="V301" i="15"/>
  <c r="S301" i="15"/>
  <c r="P301" i="15"/>
  <c r="M301" i="15"/>
  <c r="J301" i="15"/>
  <c r="AB301" i="15" s="1"/>
  <c r="G301" i="15"/>
  <c r="AA281" i="15"/>
  <c r="X281" i="15"/>
  <c r="U281" i="15"/>
  <c r="R281" i="15"/>
  <c r="O281" i="15"/>
  <c r="L281" i="15"/>
  <c r="I281" i="15"/>
  <c r="Y280" i="15"/>
  <c r="V280" i="15"/>
  <c r="S280" i="15"/>
  <c r="P280" i="15"/>
  <c r="M280" i="15"/>
  <c r="J280" i="15"/>
  <c r="G280" i="15"/>
  <c r="AA258" i="15"/>
  <c r="X258" i="15"/>
  <c r="AB258" i="15" s="1"/>
  <c r="U258" i="15"/>
  <c r="R258" i="15"/>
  <c r="O258" i="15"/>
  <c r="L258" i="15"/>
  <c r="I258" i="15"/>
  <c r="Y257" i="15"/>
  <c r="V257" i="15"/>
  <c r="S257" i="15"/>
  <c r="P257" i="15"/>
  <c r="M257" i="15"/>
  <c r="J257" i="15"/>
  <c r="G257" i="15"/>
  <c r="AA237" i="15"/>
  <c r="X237" i="15"/>
  <c r="U237" i="15"/>
  <c r="R237" i="15"/>
  <c r="O237" i="15"/>
  <c r="L237" i="15"/>
  <c r="I237" i="15"/>
  <c r="Y236" i="15"/>
  <c r="V236" i="15"/>
  <c r="S236" i="15"/>
  <c r="P236" i="15"/>
  <c r="M236" i="15"/>
  <c r="J236" i="15"/>
  <c r="G236" i="15"/>
  <c r="AA214" i="15"/>
  <c r="X214" i="15"/>
  <c r="AC214" i="15" s="1"/>
  <c r="U214" i="15"/>
  <c r="R214" i="15"/>
  <c r="O214" i="15"/>
  <c r="L214" i="15"/>
  <c r="Y213" i="15"/>
  <c r="V213" i="15"/>
  <c r="S213" i="15"/>
  <c r="P213" i="15"/>
  <c r="M213" i="15"/>
  <c r="J213" i="15"/>
  <c r="AB213" i="15" s="1"/>
  <c r="AA193" i="15"/>
  <c r="AB193" i="15" s="1"/>
  <c r="X193" i="15"/>
  <c r="U193" i="15"/>
  <c r="R193" i="15"/>
  <c r="O193" i="15"/>
  <c r="L193" i="15"/>
  <c r="I193" i="15"/>
  <c r="Y192" i="15"/>
  <c r="V192" i="15"/>
  <c r="S192" i="15"/>
  <c r="P192" i="15"/>
  <c r="M192" i="15"/>
  <c r="J192" i="15"/>
  <c r="G192" i="15"/>
  <c r="AA170" i="15"/>
  <c r="X170" i="15"/>
  <c r="U170" i="15"/>
  <c r="R170" i="15"/>
  <c r="O170" i="15"/>
  <c r="L170" i="15"/>
  <c r="I170" i="15"/>
  <c r="Y169" i="15"/>
  <c r="V169" i="15"/>
  <c r="S169" i="15"/>
  <c r="P169" i="15"/>
  <c r="M169" i="15"/>
  <c r="J169" i="15"/>
  <c r="G169" i="15"/>
  <c r="AA149" i="15"/>
  <c r="X149" i="15"/>
  <c r="U149" i="15"/>
  <c r="R149" i="15"/>
  <c r="O149" i="15"/>
  <c r="L149" i="15"/>
  <c r="I149" i="15"/>
  <c r="Y148" i="15"/>
  <c r="V148" i="15"/>
  <c r="S148" i="15"/>
  <c r="P148" i="15"/>
  <c r="M148" i="15"/>
  <c r="J148" i="15"/>
  <c r="G148" i="15"/>
  <c r="AA126" i="15"/>
  <c r="X126" i="15"/>
  <c r="U126" i="15"/>
  <c r="R126" i="15"/>
  <c r="O126" i="15"/>
  <c r="L126" i="15"/>
  <c r="I126" i="15"/>
  <c r="Y125" i="15"/>
  <c r="V125" i="15"/>
  <c r="S125" i="15"/>
  <c r="P125" i="15"/>
  <c r="M125" i="15"/>
  <c r="J125" i="15"/>
  <c r="G125" i="15"/>
  <c r="AA105" i="15"/>
  <c r="AC105" i="15" s="1"/>
  <c r="X105" i="15"/>
  <c r="U105" i="15"/>
  <c r="R105" i="15"/>
  <c r="O105" i="15"/>
  <c r="L105" i="15"/>
  <c r="I105" i="15"/>
  <c r="Y104" i="15"/>
  <c r="V104" i="15"/>
  <c r="S104" i="15"/>
  <c r="P104" i="15"/>
  <c r="M104" i="15"/>
  <c r="J104" i="15"/>
  <c r="AB104" i="15" s="1"/>
  <c r="G104" i="15"/>
  <c r="AA82" i="15"/>
  <c r="X82" i="15"/>
  <c r="U82" i="15"/>
  <c r="R82" i="15"/>
  <c r="O82" i="15"/>
  <c r="L82" i="15"/>
  <c r="I82" i="15"/>
  <c r="Y81" i="15"/>
  <c r="V81" i="15"/>
  <c r="S81" i="15"/>
  <c r="P81" i="15"/>
  <c r="M81" i="15"/>
  <c r="J81" i="15"/>
  <c r="G81" i="15"/>
  <c r="AA61" i="15"/>
  <c r="X61" i="15"/>
  <c r="U61" i="15"/>
  <c r="R61" i="15"/>
  <c r="O61" i="15"/>
  <c r="L61" i="15"/>
  <c r="I61" i="15"/>
  <c r="Y60" i="15"/>
  <c r="V60" i="15"/>
  <c r="S60" i="15"/>
  <c r="P60" i="15"/>
  <c r="M60" i="15"/>
  <c r="AB60" i="15" s="1"/>
  <c r="J60" i="15"/>
  <c r="G60" i="15"/>
  <c r="AA38" i="15"/>
  <c r="X38" i="15"/>
  <c r="U38" i="15"/>
  <c r="R38" i="15"/>
  <c r="O38" i="15"/>
  <c r="AB38" i="15" s="1"/>
  <c r="L38" i="15"/>
  <c r="I38" i="15"/>
  <c r="Y37" i="15"/>
  <c r="V37" i="15"/>
  <c r="S37" i="15"/>
  <c r="P37" i="15"/>
  <c r="M37" i="15"/>
  <c r="J37" i="15"/>
  <c r="G37" i="15"/>
  <c r="A333" i="15"/>
  <c r="A312" i="15"/>
  <c r="A289" i="15"/>
  <c r="A268" i="15"/>
  <c r="A245" i="15"/>
  <c r="A224" i="15"/>
  <c r="A201" i="15"/>
  <c r="A180" i="15"/>
  <c r="A157" i="15"/>
  <c r="A136" i="15"/>
  <c r="A113" i="15"/>
  <c r="A92" i="15"/>
  <c r="A69" i="15"/>
  <c r="A48" i="15"/>
  <c r="A25" i="15"/>
  <c r="A309" i="15"/>
  <c r="J309" i="15" s="1"/>
  <c r="A265" i="15"/>
  <c r="A221" i="15"/>
  <c r="A177" i="15"/>
  <c r="A133" i="15"/>
  <c r="A89" i="15"/>
  <c r="A45" i="15"/>
  <c r="E309" i="15"/>
  <c r="B309" i="15"/>
  <c r="B288" i="15"/>
  <c r="E288" i="15" s="1"/>
  <c r="AB280" i="15"/>
  <c r="J265" i="15"/>
  <c r="E265" i="15"/>
  <c r="B265" i="15"/>
  <c r="AB257" i="15"/>
  <c r="AB236" i="15"/>
  <c r="J221" i="15"/>
  <c r="E221" i="15"/>
  <c r="B221" i="15"/>
  <c r="J177" i="15"/>
  <c r="E177" i="15"/>
  <c r="B177" i="15"/>
  <c r="J133" i="15"/>
  <c r="E133" i="15"/>
  <c r="B133" i="15"/>
  <c r="J89" i="15"/>
  <c r="E89" i="15"/>
  <c r="B89" i="15"/>
  <c r="J45" i="15"/>
  <c r="E45" i="15"/>
  <c r="B45" i="15"/>
  <c r="AB37" i="15"/>
  <c r="AA17" i="15"/>
  <c r="X17" i="15"/>
  <c r="U17" i="15"/>
  <c r="R17" i="15"/>
  <c r="O17" i="15"/>
  <c r="L17" i="15"/>
  <c r="I17" i="15"/>
  <c r="Y16" i="15"/>
  <c r="V16" i="15"/>
  <c r="S16" i="15"/>
  <c r="P16" i="15"/>
  <c r="M16" i="15"/>
  <c r="J16" i="15"/>
  <c r="G16" i="15"/>
  <c r="J1" i="15"/>
  <c r="E1" i="15"/>
  <c r="B1" i="15"/>
  <c r="J309" i="5"/>
  <c r="E309" i="5"/>
  <c r="B309" i="5"/>
  <c r="J265" i="5"/>
  <c r="E265" i="5"/>
  <c r="B265" i="5"/>
  <c r="J221" i="5"/>
  <c r="E221" i="5"/>
  <c r="B221" i="5"/>
  <c r="J177" i="5"/>
  <c r="E177" i="5"/>
  <c r="B177" i="5"/>
  <c r="J133" i="5"/>
  <c r="E133" i="5"/>
  <c r="B133" i="5"/>
  <c r="J89" i="5"/>
  <c r="E89" i="5"/>
  <c r="B89" i="5"/>
  <c r="J45" i="5"/>
  <c r="E45" i="5"/>
  <c r="B45" i="5"/>
  <c r="J1" i="5"/>
  <c r="E1" i="5"/>
  <c r="B1" i="5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D2" i="14"/>
  <c r="G19" i="5"/>
  <c r="G172" i="5"/>
  <c r="G151" i="5"/>
  <c r="G128" i="5"/>
  <c r="AC281" i="25" l="1"/>
  <c r="AC61" i="25"/>
  <c r="AB192" i="22"/>
  <c r="G195" i="22" s="1"/>
  <c r="AC126" i="25"/>
  <c r="AB213" i="25"/>
  <c r="AB237" i="25"/>
  <c r="AB346" i="25"/>
  <c r="AB258" i="25"/>
  <c r="AB301" i="25"/>
  <c r="G304" i="25" s="1"/>
  <c r="AB281" i="25"/>
  <c r="AB170" i="25"/>
  <c r="AB126" i="25"/>
  <c r="AB81" i="25"/>
  <c r="AC170" i="25"/>
  <c r="AB17" i="22"/>
  <c r="AB60" i="25"/>
  <c r="G63" i="25" s="1"/>
  <c r="AC149" i="25"/>
  <c r="AB325" i="25"/>
  <c r="AB281" i="22"/>
  <c r="AB236" i="25"/>
  <c r="G239" i="25" s="1"/>
  <c r="AB61" i="25"/>
  <c r="G107" i="22"/>
  <c r="AC281" i="22"/>
  <c r="G283" i="22" s="1"/>
  <c r="G348" i="22"/>
  <c r="AB280" i="25"/>
  <c r="G283" i="25" s="1"/>
  <c r="AB192" i="25"/>
  <c r="G195" i="25" s="1"/>
  <c r="G172" i="22"/>
  <c r="AB17" i="25"/>
  <c r="AC38" i="25"/>
  <c r="AC17" i="22"/>
  <c r="AB345" i="25"/>
  <c r="G348" i="25" s="1"/>
  <c r="AB125" i="25"/>
  <c r="G128" i="25" s="1"/>
  <c r="AB104" i="25"/>
  <c r="G84" i="22"/>
  <c r="AB257" i="25"/>
  <c r="G260" i="25" s="1"/>
  <c r="AC105" i="25"/>
  <c r="AC325" i="25"/>
  <c r="AB324" i="25"/>
  <c r="AB169" i="25"/>
  <c r="AB148" i="25"/>
  <c r="G239" i="22"/>
  <c r="G128" i="22"/>
  <c r="G40" i="22"/>
  <c r="AB105" i="25"/>
  <c r="AB38" i="25"/>
  <c r="AC17" i="25"/>
  <c r="AB37" i="25"/>
  <c r="G40" i="25" s="1"/>
  <c r="AB16" i="25"/>
  <c r="G84" i="25"/>
  <c r="G216" i="25"/>
  <c r="G327" i="22"/>
  <c r="G304" i="22"/>
  <c r="G151" i="22"/>
  <c r="G283" i="24"/>
  <c r="G151" i="24"/>
  <c r="G84" i="24"/>
  <c r="G19" i="24"/>
  <c r="AB16" i="22"/>
  <c r="AB345" i="17"/>
  <c r="AB257" i="17"/>
  <c r="G260" i="17" s="1"/>
  <c r="J23" i="3" s="1"/>
  <c r="AB236" i="17"/>
  <c r="AB192" i="17"/>
  <c r="AB104" i="17"/>
  <c r="AB81" i="17"/>
  <c r="AB16" i="17"/>
  <c r="AC281" i="17"/>
  <c r="AB149" i="17"/>
  <c r="AB301" i="17"/>
  <c r="AB38" i="17"/>
  <c r="AC38" i="17"/>
  <c r="G40" i="17" s="1"/>
  <c r="J18" i="3" s="1"/>
  <c r="AB325" i="17"/>
  <c r="AC325" i="17"/>
  <c r="AB280" i="17"/>
  <c r="AC214" i="17"/>
  <c r="AB126" i="17"/>
  <c r="AC346" i="17"/>
  <c r="AB324" i="17"/>
  <c r="AB302" i="17"/>
  <c r="AC258" i="17"/>
  <c r="AB258" i="17"/>
  <c r="AB237" i="17"/>
  <c r="AC237" i="17"/>
  <c r="G239" i="17" s="1"/>
  <c r="I23" i="3" s="1"/>
  <c r="F25" i="13" s="1"/>
  <c r="AB213" i="17"/>
  <c r="AB193" i="17"/>
  <c r="AC193" i="17"/>
  <c r="AB169" i="17"/>
  <c r="AB170" i="17"/>
  <c r="AC170" i="17"/>
  <c r="AB148" i="17"/>
  <c r="AC126" i="17"/>
  <c r="G128" i="17" s="1"/>
  <c r="J20" i="3" s="1"/>
  <c r="AC105" i="17"/>
  <c r="G107" i="17" s="1"/>
  <c r="I20" i="3" s="1"/>
  <c r="F4" i="13" s="1"/>
  <c r="AB105" i="17"/>
  <c r="AB82" i="17"/>
  <c r="AC82" i="17"/>
  <c r="AB60" i="17"/>
  <c r="AB61" i="17"/>
  <c r="AC17" i="17"/>
  <c r="AB17" i="17"/>
  <c r="D2" i="13"/>
  <c r="AF10" i="3"/>
  <c r="U14" i="3"/>
  <c r="AF14" i="3"/>
  <c r="AF17" i="3"/>
  <c r="W10" i="3"/>
  <c r="W12" i="3"/>
  <c r="W14" i="3"/>
  <c r="W16" i="3"/>
  <c r="T10" i="3"/>
  <c r="U10" i="3" s="1"/>
  <c r="T12" i="3"/>
  <c r="U12" i="3" s="1"/>
  <c r="T14" i="3"/>
  <c r="T16" i="3"/>
  <c r="U16" i="3" s="1"/>
  <c r="S11" i="3"/>
  <c r="U11" i="3" s="1"/>
  <c r="S13" i="3"/>
  <c r="U13" i="3" s="1"/>
  <c r="S15" i="3"/>
  <c r="U15" i="3" s="1"/>
  <c r="S17" i="3"/>
  <c r="U17" i="3" s="1"/>
  <c r="AC325" i="15"/>
  <c r="AB105" i="15"/>
  <c r="AC17" i="15"/>
  <c r="AB81" i="15"/>
  <c r="B29" i="13"/>
  <c r="D30" i="13"/>
  <c r="B32" i="13"/>
  <c r="D34" i="13"/>
  <c r="B36" i="13"/>
  <c r="D12" i="13"/>
  <c r="B14" i="13"/>
  <c r="B18" i="13"/>
  <c r="B20" i="13"/>
  <c r="B11" i="13"/>
  <c r="AB345" i="15"/>
  <c r="AB169" i="15"/>
  <c r="AB148" i="15"/>
  <c r="AB61" i="15"/>
  <c r="AC302" i="15"/>
  <c r="G304" i="15" s="1"/>
  <c r="J16" i="3" s="1"/>
  <c r="AB192" i="15"/>
  <c r="AC170" i="15"/>
  <c r="AC346" i="15"/>
  <c r="AC193" i="15"/>
  <c r="AC126" i="15"/>
  <c r="AB126" i="15"/>
  <c r="AC38" i="15"/>
  <c r="G40" i="15" s="1"/>
  <c r="J10" i="3" s="1"/>
  <c r="AB324" i="15"/>
  <c r="AB281" i="15"/>
  <c r="AB237" i="15"/>
  <c r="AB214" i="15"/>
  <c r="AB16" i="15"/>
  <c r="AB302" i="15"/>
  <c r="AC149" i="15"/>
  <c r="AB125" i="15"/>
  <c r="E309" i="20"/>
  <c r="B89" i="20"/>
  <c r="B177" i="20"/>
  <c r="B265" i="20"/>
  <c r="J309" i="20"/>
  <c r="E177" i="20"/>
  <c r="G84" i="20"/>
  <c r="G128" i="20"/>
  <c r="G172" i="20"/>
  <c r="G40" i="20"/>
  <c r="G63" i="20"/>
  <c r="G151" i="20"/>
  <c r="J45" i="20"/>
  <c r="AC61" i="20"/>
  <c r="AB82" i="20"/>
  <c r="J133" i="20"/>
  <c r="AC149" i="20"/>
  <c r="AB170" i="20"/>
  <c r="AB237" i="20"/>
  <c r="AC302" i="20"/>
  <c r="G304" i="20" s="1"/>
  <c r="AC105" i="20"/>
  <c r="G107" i="20" s="1"/>
  <c r="AB126" i="20"/>
  <c r="B133" i="20"/>
  <c r="E265" i="20"/>
  <c r="AB281" i="20"/>
  <c r="B45" i="20"/>
  <c r="J45" i="19"/>
  <c r="B177" i="19"/>
  <c r="B221" i="19"/>
  <c r="B89" i="19"/>
  <c r="E177" i="19"/>
  <c r="E221" i="19"/>
  <c r="E89" i="19"/>
  <c r="G128" i="19"/>
  <c r="G283" i="19"/>
  <c r="G304" i="19"/>
  <c r="G107" i="19"/>
  <c r="AC61" i="19"/>
  <c r="G63" i="19" s="1"/>
  <c r="AC149" i="19"/>
  <c r="G151" i="19" s="1"/>
  <c r="AC214" i="19"/>
  <c r="B265" i="19"/>
  <c r="AC302" i="19"/>
  <c r="AB38" i="19"/>
  <c r="B45" i="19"/>
  <c r="AB126" i="19"/>
  <c r="B133" i="19"/>
  <c r="E265" i="19"/>
  <c r="AB281" i="19"/>
  <c r="B89" i="18"/>
  <c r="B177" i="18"/>
  <c r="E89" i="18"/>
  <c r="E177" i="18"/>
  <c r="E221" i="18"/>
  <c r="J221" i="18"/>
  <c r="G107" i="18"/>
  <c r="G195" i="18"/>
  <c r="G40" i="18"/>
  <c r="G128" i="18"/>
  <c r="G283" i="18"/>
  <c r="G19" i="18"/>
  <c r="G63" i="18"/>
  <c r="G151" i="18"/>
  <c r="AC61" i="18"/>
  <c r="AC149" i="18"/>
  <c r="AB214" i="18"/>
  <c r="AC302" i="18"/>
  <c r="G304" i="18" s="1"/>
  <c r="AB105" i="18"/>
  <c r="B265" i="18"/>
  <c r="B45" i="18"/>
  <c r="B133" i="18"/>
  <c r="E265" i="18"/>
  <c r="B89" i="17"/>
  <c r="B177" i="17"/>
  <c r="E89" i="17"/>
  <c r="E177" i="17"/>
  <c r="E221" i="17"/>
  <c r="J221" i="17"/>
  <c r="AC61" i="17"/>
  <c r="AC149" i="17"/>
  <c r="G151" i="17" s="1"/>
  <c r="I21" i="3" s="1"/>
  <c r="AB214" i="17"/>
  <c r="AC302" i="17"/>
  <c r="B265" i="17"/>
  <c r="AB346" i="17"/>
  <c r="B45" i="17"/>
  <c r="B133" i="17"/>
  <c r="E265" i="17"/>
  <c r="AC281" i="15"/>
  <c r="G283" i="15" s="1"/>
  <c r="I16" i="3" s="1"/>
  <c r="G128" i="15"/>
  <c r="J12" i="3" s="1"/>
  <c r="G107" i="15"/>
  <c r="I12" i="3" s="1"/>
  <c r="AB17" i="15"/>
  <c r="AB82" i="15"/>
  <c r="AC61" i="15"/>
  <c r="G63" i="15" s="1"/>
  <c r="I11" i="3" s="1"/>
  <c r="AC82" i="15"/>
  <c r="AC237" i="15"/>
  <c r="G239" i="15" s="1"/>
  <c r="I15" i="3" s="1"/>
  <c r="AC258" i="15"/>
  <c r="G260" i="15" s="1"/>
  <c r="J15" i="3" s="1"/>
  <c r="AB149" i="15"/>
  <c r="AB170" i="15"/>
  <c r="AB325" i="15"/>
  <c r="AB346" i="15"/>
  <c r="G151" i="25" l="1"/>
  <c r="G107" i="25"/>
  <c r="G172" i="25"/>
  <c r="G327" i="25"/>
  <c r="G19" i="22"/>
  <c r="G19" i="25"/>
  <c r="G19" i="17"/>
  <c r="I18" i="3" s="1"/>
  <c r="F2" i="13" s="1"/>
  <c r="G348" i="17"/>
  <c r="J25" i="3" s="1"/>
  <c r="H27" i="13" s="1"/>
  <c r="G304" i="17"/>
  <c r="J24" i="3" s="1"/>
  <c r="G283" i="17"/>
  <c r="I24" i="3" s="1"/>
  <c r="F8" i="13" s="1"/>
  <c r="F7" i="13"/>
  <c r="G216" i="17"/>
  <c r="J22" i="3" s="1"/>
  <c r="H6" i="13" s="1"/>
  <c r="G195" i="17"/>
  <c r="I22" i="3" s="1"/>
  <c r="F24" i="13" s="1"/>
  <c r="G84" i="17"/>
  <c r="J19" i="3" s="1"/>
  <c r="H3" i="13" s="1"/>
  <c r="G172" i="17"/>
  <c r="J21" i="3" s="1"/>
  <c r="H25" i="13"/>
  <c r="H7" i="13"/>
  <c r="H24" i="13"/>
  <c r="G327" i="17"/>
  <c r="I25" i="3" s="1"/>
  <c r="F26" i="13"/>
  <c r="F22" i="13"/>
  <c r="G63" i="17"/>
  <c r="I19" i="3" s="1"/>
  <c r="F3" i="13" s="1"/>
  <c r="F21" i="13"/>
  <c r="H26" i="13"/>
  <c r="H8" i="13"/>
  <c r="G327" i="15"/>
  <c r="I17" i="3" s="1"/>
  <c r="H22" i="13"/>
  <c r="H4" i="13"/>
  <c r="H20" i="13"/>
  <c r="H2" i="13"/>
  <c r="G172" i="15"/>
  <c r="J13" i="3" s="1"/>
  <c r="G19" i="15"/>
  <c r="I10" i="3" s="1"/>
  <c r="F20" i="13" s="1"/>
  <c r="G84" i="15"/>
  <c r="J11" i="3" s="1"/>
  <c r="H21" i="13" s="1"/>
  <c r="G348" i="15"/>
  <c r="J17" i="3" s="1"/>
  <c r="H9" i="13" s="1"/>
  <c r="G151" i="15"/>
  <c r="I13" i="3" s="1"/>
  <c r="G195" i="15"/>
  <c r="I14" i="3" s="1"/>
  <c r="G348" i="5"/>
  <c r="G327" i="5"/>
  <c r="G195" i="5"/>
  <c r="G63" i="5"/>
  <c r="F6" i="13" l="1"/>
  <c r="F27" i="13"/>
  <c r="F9" i="13"/>
  <c r="H23" i="13"/>
  <c r="H5" i="13"/>
  <c r="F23" i="13"/>
  <c r="F5" i="13"/>
  <c r="AE9" i="3"/>
  <c r="AB9" i="3"/>
  <c r="AA9" i="3"/>
  <c r="Z9" i="3"/>
  <c r="Y9" i="3"/>
  <c r="X9" i="3"/>
  <c r="Q9" i="3"/>
  <c r="P9" i="3"/>
  <c r="T9" i="3" s="1"/>
  <c r="O9" i="3"/>
  <c r="N9" i="3"/>
  <c r="M9" i="3"/>
  <c r="AE8" i="3"/>
  <c r="AB8" i="3"/>
  <c r="AA8" i="3"/>
  <c r="Z8" i="3"/>
  <c r="Y8" i="3"/>
  <c r="X8" i="3"/>
  <c r="Q8" i="3"/>
  <c r="P8" i="3"/>
  <c r="T8" i="3" s="1"/>
  <c r="O8" i="3"/>
  <c r="N8" i="3"/>
  <c r="M8" i="3"/>
  <c r="AE7" i="3"/>
  <c r="AB7" i="3"/>
  <c r="AA7" i="3"/>
  <c r="Z7" i="3"/>
  <c r="Y7" i="3"/>
  <c r="X7" i="3"/>
  <c r="Q7" i="3"/>
  <c r="P7" i="3"/>
  <c r="T7" i="3" s="1"/>
  <c r="O7" i="3"/>
  <c r="N7" i="3"/>
  <c r="M7" i="3"/>
  <c r="AE6" i="3"/>
  <c r="AB6" i="3"/>
  <c r="AA6" i="3"/>
  <c r="Z6" i="3"/>
  <c r="Y6" i="3"/>
  <c r="X6" i="3"/>
  <c r="Q6" i="3"/>
  <c r="P6" i="3"/>
  <c r="T6" i="3" s="1"/>
  <c r="O6" i="3"/>
  <c r="N6" i="3"/>
  <c r="M6" i="3"/>
  <c r="AE5" i="3"/>
  <c r="AB5" i="3"/>
  <c r="AA5" i="3"/>
  <c r="Z5" i="3"/>
  <c r="Y5" i="3"/>
  <c r="X5" i="3"/>
  <c r="Q5" i="3"/>
  <c r="P5" i="3"/>
  <c r="T5" i="3" s="1"/>
  <c r="O5" i="3"/>
  <c r="N5" i="3"/>
  <c r="M5" i="3"/>
  <c r="AE4" i="3"/>
  <c r="AB4" i="3"/>
  <c r="AA4" i="3"/>
  <c r="Z4" i="3"/>
  <c r="Y4" i="3"/>
  <c r="X4" i="3"/>
  <c r="Q4" i="3"/>
  <c r="P4" i="3"/>
  <c r="T4" i="3" s="1"/>
  <c r="O4" i="3"/>
  <c r="N4" i="3"/>
  <c r="M4" i="3"/>
  <c r="AE3" i="3"/>
  <c r="AB3" i="3"/>
  <c r="AA3" i="3"/>
  <c r="Z3" i="3"/>
  <c r="Y3" i="3"/>
  <c r="X3" i="3"/>
  <c r="Q3" i="3"/>
  <c r="P3" i="3"/>
  <c r="T3" i="3" s="1"/>
  <c r="O3" i="3"/>
  <c r="N3" i="3"/>
  <c r="M3" i="3"/>
  <c r="AE2" i="3"/>
  <c r="AB2" i="3"/>
  <c r="AA2" i="3"/>
  <c r="Z2" i="3"/>
  <c r="Y2" i="3"/>
  <c r="X2" i="3"/>
  <c r="Q2" i="3"/>
  <c r="P2" i="3"/>
  <c r="T2" i="3" s="1"/>
  <c r="O2" i="3"/>
  <c r="N2" i="3"/>
  <c r="M2" i="3"/>
  <c r="W2" i="3" l="1"/>
  <c r="W4" i="3"/>
  <c r="W8" i="3"/>
  <c r="AD9" i="3"/>
  <c r="AF9" i="3" s="1"/>
  <c r="W3" i="3"/>
  <c r="W7" i="3"/>
  <c r="S3" i="3"/>
  <c r="U3" i="3" s="1"/>
  <c r="S4" i="3"/>
  <c r="U4" i="3" s="1"/>
  <c r="S5" i="3"/>
  <c r="U5" i="3" s="1"/>
  <c r="S6" i="3"/>
  <c r="U6" i="3" s="1"/>
  <c r="S7" i="3"/>
  <c r="U7" i="3" s="1"/>
  <c r="S8" i="3"/>
  <c r="U8" i="3" s="1"/>
  <c r="S9" i="3"/>
  <c r="U9" i="3" s="1"/>
  <c r="AC9" i="3"/>
  <c r="AC2" i="3"/>
  <c r="AC3" i="3"/>
  <c r="AC4" i="3"/>
  <c r="AC5" i="3"/>
  <c r="AC6" i="3"/>
  <c r="R3" i="3"/>
  <c r="R4" i="3"/>
  <c r="R5" i="3"/>
  <c r="R6" i="3"/>
  <c r="R7" i="3"/>
  <c r="R8" i="3"/>
  <c r="L3" i="3"/>
  <c r="L7" i="3"/>
  <c r="AC7" i="3"/>
  <c r="AC8" i="3"/>
  <c r="AD4" i="3"/>
  <c r="AF4" i="3" s="1"/>
  <c r="AD5" i="3"/>
  <c r="AF5" i="3" s="1"/>
  <c r="AD6" i="3"/>
  <c r="AF6" i="3" s="1"/>
  <c r="AD7" i="3"/>
  <c r="AF7" i="3" s="1"/>
  <c r="AD8" i="3"/>
  <c r="AF8" i="3" s="1"/>
  <c r="W5" i="3"/>
  <c r="W9" i="3"/>
  <c r="L4" i="3"/>
  <c r="L8" i="3"/>
  <c r="AD2" i="3"/>
  <c r="AF2" i="3" s="1"/>
  <c r="AD3" i="3"/>
  <c r="AF3" i="3" s="1"/>
  <c r="R9" i="3"/>
  <c r="W6" i="3"/>
  <c r="L5" i="3"/>
  <c r="L9" i="3"/>
  <c r="R2" i="3"/>
  <c r="L2" i="3"/>
  <c r="L6" i="3"/>
  <c r="S2" i="3"/>
  <c r="U2" i="3" s="1"/>
  <c r="AA346" i="5"/>
  <c r="X346" i="5"/>
  <c r="U346" i="5"/>
  <c r="R346" i="5"/>
  <c r="O346" i="5"/>
  <c r="L346" i="5"/>
  <c r="I346" i="5"/>
  <c r="Y345" i="5"/>
  <c r="V345" i="5"/>
  <c r="S345" i="5"/>
  <c r="P345" i="5"/>
  <c r="M345" i="5"/>
  <c r="J345" i="5"/>
  <c r="G345" i="5"/>
  <c r="AA325" i="5"/>
  <c r="X325" i="5"/>
  <c r="U325" i="5"/>
  <c r="R325" i="5"/>
  <c r="O325" i="5"/>
  <c r="L325" i="5"/>
  <c r="I325" i="5"/>
  <c r="Y324" i="5"/>
  <c r="V324" i="5"/>
  <c r="S324" i="5"/>
  <c r="P324" i="5"/>
  <c r="M324" i="5"/>
  <c r="J324" i="5"/>
  <c r="G324" i="5"/>
  <c r="AA302" i="5"/>
  <c r="X302" i="5"/>
  <c r="U302" i="5"/>
  <c r="R302" i="5"/>
  <c r="O302" i="5"/>
  <c r="L302" i="5"/>
  <c r="I302" i="5"/>
  <c r="Y301" i="5"/>
  <c r="V301" i="5"/>
  <c r="S301" i="5"/>
  <c r="P301" i="5"/>
  <c r="M301" i="5"/>
  <c r="J301" i="5"/>
  <c r="G301" i="5"/>
  <c r="AA281" i="5"/>
  <c r="X281" i="5"/>
  <c r="U281" i="5"/>
  <c r="R281" i="5"/>
  <c r="O281" i="5"/>
  <c r="L281" i="5"/>
  <c r="I281" i="5"/>
  <c r="Y280" i="5"/>
  <c r="V280" i="5"/>
  <c r="S280" i="5"/>
  <c r="P280" i="5"/>
  <c r="M280" i="5"/>
  <c r="J280" i="5"/>
  <c r="G280" i="5"/>
  <c r="AA258" i="5"/>
  <c r="X258" i="5"/>
  <c r="U258" i="5"/>
  <c r="R258" i="5"/>
  <c r="O258" i="5"/>
  <c r="L258" i="5"/>
  <c r="I258" i="5"/>
  <c r="Y257" i="5"/>
  <c r="V257" i="5"/>
  <c r="S257" i="5"/>
  <c r="P257" i="5"/>
  <c r="M257" i="5"/>
  <c r="J257" i="5"/>
  <c r="G257" i="5"/>
  <c r="AA237" i="5"/>
  <c r="X237" i="5"/>
  <c r="U237" i="5"/>
  <c r="R237" i="5"/>
  <c r="O237" i="5"/>
  <c r="L237" i="5"/>
  <c r="I237" i="5"/>
  <c r="Y236" i="5"/>
  <c r="V236" i="5"/>
  <c r="S236" i="5"/>
  <c r="P236" i="5"/>
  <c r="M236" i="5"/>
  <c r="J236" i="5"/>
  <c r="G236" i="5"/>
  <c r="AA214" i="5"/>
  <c r="X214" i="5"/>
  <c r="U214" i="5"/>
  <c r="R214" i="5"/>
  <c r="O214" i="5"/>
  <c r="L214" i="5"/>
  <c r="I214" i="5"/>
  <c r="Y213" i="5"/>
  <c r="V213" i="5"/>
  <c r="S213" i="5"/>
  <c r="P213" i="5"/>
  <c r="M213" i="5"/>
  <c r="J213" i="5"/>
  <c r="G213" i="5"/>
  <c r="AA193" i="5"/>
  <c r="X193" i="5"/>
  <c r="U193" i="5"/>
  <c r="R193" i="5"/>
  <c r="O193" i="5"/>
  <c r="L193" i="5"/>
  <c r="I193" i="5"/>
  <c r="Y192" i="5"/>
  <c r="V192" i="5"/>
  <c r="S192" i="5"/>
  <c r="P192" i="5"/>
  <c r="M192" i="5"/>
  <c r="J192" i="5"/>
  <c r="G192" i="5"/>
  <c r="AA170" i="5"/>
  <c r="X170" i="5"/>
  <c r="U170" i="5"/>
  <c r="R170" i="5"/>
  <c r="O170" i="5"/>
  <c r="L170" i="5"/>
  <c r="I170" i="5"/>
  <c r="Y169" i="5"/>
  <c r="V169" i="5"/>
  <c r="S169" i="5"/>
  <c r="P169" i="5"/>
  <c r="M169" i="5"/>
  <c r="J169" i="5"/>
  <c r="G169" i="5"/>
  <c r="AA149" i="5"/>
  <c r="X149" i="5"/>
  <c r="U149" i="5"/>
  <c r="R149" i="5"/>
  <c r="O149" i="5"/>
  <c r="L149" i="5"/>
  <c r="I149" i="5"/>
  <c r="Y148" i="5"/>
  <c r="V148" i="5"/>
  <c r="S148" i="5"/>
  <c r="P148" i="5"/>
  <c r="M148" i="5"/>
  <c r="J148" i="5"/>
  <c r="G148" i="5"/>
  <c r="AA126" i="5"/>
  <c r="X126" i="5"/>
  <c r="U126" i="5"/>
  <c r="R126" i="5"/>
  <c r="O126" i="5"/>
  <c r="L126" i="5"/>
  <c r="I126" i="5"/>
  <c r="Y125" i="5"/>
  <c r="V125" i="5"/>
  <c r="S125" i="5"/>
  <c r="P125" i="5"/>
  <c r="M125" i="5"/>
  <c r="J125" i="5"/>
  <c r="G125" i="5"/>
  <c r="AA105" i="5"/>
  <c r="X105" i="5"/>
  <c r="U105" i="5"/>
  <c r="R105" i="5"/>
  <c r="O105" i="5"/>
  <c r="L105" i="5"/>
  <c r="I105" i="5"/>
  <c r="Y104" i="5"/>
  <c r="V104" i="5"/>
  <c r="S104" i="5"/>
  <c r="P104" i="5"/>
  <c r="M104" i="5"/>
  <c r="J104" i="5"/>
  <c r="G104" i="5"/>
  <c r="AA82" i="5"/>
  <c r="X82" i="5"/>
  <c r="U82" i="5"/>
  <c r="R82" i="5"/>
  <c r="O82" i="5"/>
  <c r="L82" i="5"/>
  <c r="I82" i="5"/>
  <c r="Y81" i="5"/>
  <c r="V81" i="5"/>
  <c r="S81" i="5"/>
  <c r="P81" i="5"/>
  <c r="M81" i="5"/>
  <c r="J81" i="5"/>
  <c r="G81" i="5"/>
  <c r="AA61" i="5"/>
  <c r="X61" i="5"/>
  <c r="U61" i="5"/>
  <c r="R61" i="5"/>
  <c r="O61" i="5"/>
  <c r="L61" i="5"/>
  <c r="I61" i="5"/>
  <c r="Y60" i="5"/>
  <c r="V60" i="5"/>
  <c r="S60" i="5"/>
  <c r="P60" i="5"/>
  <c r="M60" i="5"/>
  <c r="J60" i="5"/>
  <c r="G60" i="5"/>
  <c r="AA38" i="5"/>
  <c r="X38" i="5"/>
  <c r="U38" i="5"/>
  <c r="R38" i="5"/>
  <c r="O38" i="5"/>
  <c r="L38" i="5"/>
  <c r="I38" i="5"/>
  <c r="Y37" i="5"/>
  <c r="V37" i="5"/>
  <c r="S37" i="5"/>
  <c r="P37" i="5"/>
  <c r="M37" i="5"/>
  <c r="J37" i="5"/>
  <c r="G37" i="5"/>
  <c r="AA17" i="5"/>
  <c r="X17" i="5"/>
  <c r="U17" i="5"/>
  <c r="R17" i="5"/>
  <c r="O17" i="5"/>
  <c r="L17" i="5"/>
  <c r="I17" i="5"/>
  <c r="Y16" i="5"/>
  <c r="V16" i="5"/>
  <c r="S16" i="5"/>
  <c r="P16" i="5"/>
  <c r="M16" i="5"/>
  <c r="J16" i="5"/>
  <c r="G16" i="5"/>
  <c r="AB345" i="5" l="1"/>
  <c r="AC237" i="5"/>
  <c r="AB236" i="5"/>
  <c r="G239" i="5" s="1"/>
  <c r="AB213" i="5"/>
  <c r="AB192" i="5"/>
  <c r="AC193" i="5"/>
  <c r="AB148" i="5"/>
  <c r="AC149" i="5"/>
  <c r="AB125" i="5"/>
  <c r="AC82" i="5"/>
  <c r="G84" i="5" s="1"/>
  <c r="AB81" i="5"/>
  <c r="AC17" i="5"/>
  <c r="AC346" i="5"/>
  <c r="AB324" i="5"/>
  <c r="AC325" i="5"/>
  <c r="AB301" i="5"/>
  <c r="AC302" i="5"/>
  <c r="G304" i="5" s="1"/>
  <c r="AB280" i="5"/>
  <c r="AC281" i="5"/>
  <c r="G283" i="5" s="1"/>
  <c r="AB257" i="5"/>
  <c r="AC258" i="5"/>
  <c r="G260" i="5" s="1"/>
  <c r="AC214" i="5"/>
  <c r="G216" i="5" s="1"/>
  <c r="AB169" i="5"/>
  <c r="AC170" i="5"/>
  <c r="AC126" i="5"/>
  <c r="AB104" i="5"/>
  <c r="AC105" i="5"/>
  <c r="G107" i="5" s="1"/>
  <c r="AB60" i="5"/>
  <c r="AC61" i="5"/>
  <c r="AB37" i="5"/>
  <c r="AC38" i="5"/>
  <c r="AB16" i="5"/>
  <c r="AB346" i="5"/>
  <c r="AB325" i="5"/>
  <c r="AB302" i="5"/>
  <c r="AB281" i="5"/>
  <c r="AB258" i="5"/>
  <c r="AB237" i="5"/>
  <c r="AB214" i="5"/>
  <c r="AB193" i="5"/>
  <c r="AB170" i="5"/>
  <c r="AB149" i="5"/>
  <c r="AB126" i="5"/>
  <c r="AB105" i="5"/>
  <c r="AB82" i="5"/>
  <c r="AB61" i="5"/>
  <c r="AB38" i="5"/>
  <c r="AB17" i="5"/>
  <c r="G40" i="5" l="1"/>
  <c r="H241" i="3"/>
  <c r="G241" i="3"/>
  <c r="F241" i="3"/>
  <c r="E241" i="3"/>
  <c r="H240" i="3"/>
  <c r="G240" i="3"/>
  <c r="F240" i="3"/>
  <c r="E240" i="3"/>
  <c r="H239" i="3"/>
  <c r="G239" i="3"/>
  <c r="F239" i="3"/>
  <c r="E239" i="3"/>
  <c r="H238" i="3"/>
  <c r="G238" i="3"/>
  <c r="F238" i="3"/>
  <c r="E238" i="3"/>
  <c r="H237" i="3"/>
  <c r="G237" i="3"/>
  <c r="F237" i="3"/>
  <c r="E237" i="3"/>
  <c r="H236" i="3"/>
  <c r="G236" i="3"/>
  <c r="F236" i="3"/>
  <c r="E236" i="3"/>
  <c r="H235" i="3"/>
  <c r="G235" i="3"/>
  <c r="F235" i="3"/>
  <c r="E235" i="3"/>
  <c r="H234" i="3"/>
  <c r="G234" i="3"/>
  <c r="F234" i="3"/>
  <c r="E234" i="3"/>
  <c r="H233" i="3"/>
  <c r="G233" i="3"/>
  <c r="F233" i="3"/>
  <c r="E233" i="3"/>
  <c r="H232" i="3"/>
  <c r="G232" i="3"/>
  <c r="F232" i="3"/>
  <c r="E232" i="3"/>
  <c r="H231" i="3"/>
  <c r="G231" i="3"/>
  <c r="F231" i="3"/>
  <c r="E231" i="3"/>
  <c r="H230" i="3"/>
  <c r="G230" i="3"/>
  <c r="F230" i="3"/>
  <c r="E230" i="3"/>
  <c r="H229" i="3"/>
  <c r="G229" i="3"/>
  <c r="F229" i="3"/>
  <c r="E229" i="3"/>
  <c r="H228" i="3"/>
  <c r="G228" i="3"/>
  <c r="F228" i="3"/>
  <c r="E228" i="3"/>
  <c r="H227" i="3"/>
  <c r="G227" i="3"/>
  <c r="F227" i="3"/>
  <c r="E227" i="3"/>
  <c r="H226" i="3"/>
  <c r="G226" i="3"/>
  <c r="F226" i="3"/>
  <c r="E226" i="3"/>
  <c r="H225" i="3"/>
  <c r="G225" i="3"/>
  <c r="F225" i="3"/>
  <c r="E225" i="3"/>
  <c r="H224" i="3"/>
  <c r="G224" i="3"/>
  <c r="F224" i="3"/>
  <c r="E224" i="3"/>
  <c r="H223" i="3"/>
  <c r="G223" i="3"/>
  <c r="F223" i="3"/>
  <c r="E223" i="3"/>
  <c r="H222" i="3"/>
  <c r="G222" i="3"/>
  <c r="F222" i="3"/>
  <c r="E222" i="3"/>
  <c r="H221" i="3"/>
  <c r="G221" i="3"/>
  <c r="F221" i="3"/>
  <c r="E221" i="3"/>
  <c r="H220" i="3"/>
  <c r="G220" i="3"/>
  <c r="F220" i="3"/>
  <c r="E220" i="3"/>
  <c r="H219" i="3"/>
  <c r="G219" i="3"/>
  <c r="F219" i="3"/>
  <c r="E219" i="3"/>
  <c r="H218" i="3"/>
  <c r="G218" i="3"/>
  <c r="F218" i="3"/>
  <c r="E218" i="3"/>
  <c r="H217" i="3"/>
  <c r="G217" i="3"/>
  <c r="F217" i="3"/>
  <c r="E217" i="3"/>
  <c r="H216" i="3"/>
  <c r="G216" i="3"/>
  <c r="F216" i="3"/>
  <c r="E216" i="3"/>
  <c r="H215" i="3"/>
  <c r="G215" i="3"/>
  <c r="F215" i="3"/>
  <c r="E215" i="3"/>
  <c r="H214" i="3"/>
  <c r="G214" i="3"/>
  <c r="F214" i="3"/>
  <c r="E214" i="3"/>
  <c r="H213" i="3"/>
  <c r="G213" i="3"/>
  <c r="F213" i="3"/>
  <c r="E213" i="3"/>
  <c r="H212" i="3"/>
  <c r="G212" i="3"/>
  <c r="F212" i="3"/>
  <c r="E212" i="3"/>
  <c r="H211" i="3"/>
  <c r="G211" i="3"/>
  <c r="F211" i="3"/>
  <c r="E211" i="3"/>
  <c r="H210" i="3"/>
  <c r="G210" i="3"/>
  <c r="F210" i="3"/>
  <c r="E210" i="3"/>
  <c r="H209" i="3"/>
  <c r="G209" i="3"/>
  <c r="F209" i="3"/>
  <c r="E209" i="3"/>
  <c r="H208" i="3"/>
  <c r="G208" i="3"/>
  <c r="F208" i="3"/>
  <c r="E208" i="3"/>
  <c r="H207" i="3"/>
  <c r="G207" i="3"/>
  <c r="F207" i="3"/>
  <c r="E207" i="3"/>
  <c r="H206" i="3"/>
  <c r="G206" i="3"/>
  <c r="F206" i="3"/>
  <c r="E206" i="3"/>
  <c r="H205" i="3"/>
  <c r="G205" i="3"/>
  <c r="F205" i="3"/>
  <c r="E205" i="3"/>
  <c r="H204" i="3"/>
  <c r="G204" i="3"/>
  <c r="F204" i="3"/>
  <c r="E204" i="3"/>
  <c r="H203" i="3"/>
  <c r="G203" i="3"/>
  <c r="F203" i="3"/>
  <c r="E203" i="3"/>
  <c r="H202" i="3"/>
  <c r="G202" i="3"/>
  <c r="F202" i="3"/>
  <c r="E202" i="3"/>
  <c r="H201" i="3"/>
  <c r="G201" i="3"/>
  <c r="F201" i="3"/>
  <c r="E201" i="3"/>
  <c r="H200" i="3"/>
  <c r="G200" i="3"/>
  <c r="F200" i="3"/>
  <c r="E200" i="3"/>
  <c r="H199" i="3"/>
  <c r="G199" i="3"/>
  <c r="F199" i="3"/>
  <c r="E199" i="3"/>
  <c r="H198" i="3"/>
  <c r="G198" i="3"/>
  <c r="F198" i="3"/>
  <c r="E198" i="3"/>
  <c r="H197" i="3"/>
  <c r="G197" i="3"/>
  <c r="F197" i="3"/>
  <c r="E197" i="3"/>
  <c r="H196" i="3"/>
  <c r="G196" i="3"/>
  <c r="F196" i="3"/>
  <c r="E196" i="3"/>
  <c r="H195" i="3"/>
  <c r="G195" i="3"/>
  <c r="F195" i="3"/>
  <c r="E195" i="3"/>
  <c r="H194" i="3"/>
  <c r="G194" i="3"/>
  <c r="F194" i="3"/>
  <c r="E194" i="3"/>
  <c r="H193" i="3"/>
  <c r="G193" i="3"/>
  <c r="F193" i="3"/>
  <c r="E193" i="3"/>
  <c r="H192" i="3"/>
  <c r="G192" i="3"/>
  <c r="F192" i="3"/>
  <c r="E192" i="3"/>
  <c r="H191" i="3"/>
  <c r="G191" i="3"/>
  <c r="F191" i="3"/>
  <c r="E191" i="3"/>
  <c r="H190" i="3"/>
  <c r="G190" i="3"/>
  <c r="F190" i="3"/>
  <c r="E190" i="3"/>
  <c r="H189" i="3"/>
  <c r="G189" i="3"/>
  <c r="F189" i="3"/>
  <c r="E189" i="3"/>
  <c r="H188" i="3"/>
  <c r="G188" i="3"/>
  <c r="F188" i="3"/>
  <c r="E188" i="3"/>
  <c r="H187" i="3"/>
  <c r="G187" i="3"/>
  <c r="F187" i="3"/>
  <c r="E187" i="3"/>
  <c r="H186" i="3"/>
  <c r="G186" i="3"/>
  <c r="F186" i="3"/>
  <c r="E186" i="3"/>
  <c r="H185" i="3"/>
  <c r="G185" i="3"/>
  <c r="F185" i="3"/>
  <c r="E185" i="3"/>
  <c r="H184" i="3"/>
  <c r="G184" i="3"/>
  <c r="F184" i="3"/>
  <c r="E184" i="3"/>
  <c r="H183" i="3"/>
  <c r="G183" i="3"/>
  <c r="F183" i="3"/>
  <c r="E183" i="3"/>
  <c r="H182" i="3"/>
  <c r="G182" i="3"/>
  <c r="F182" i="3"/>
  <c r="E182" i="3"/>
  <c r="H181" i="3"/>
  <c r="G181" i="3"/>
  <c r="F181" i="3"/>
  <c r="E181" i="3"/>
  <c r="H180" i="3"/>
  <c r="G180" i="3"/>
  <c r="F180" i="3"/>
  <c r="E180" i="3"/>
  <c r="H179" i="3"/>
  <c r="G179" i="3"/>
  <c r="F179" i="3"/>
  <c r="E179" i="3"/>
  <c r="H178" i="3"/>
  <c r="G178" i="3"/>
  <c r="F178" i="3"/>
  <c r="E178" i="3"/>
  <c r="H177" i="3"/>
  <c r="G177" i="3"/>
  <c r="F177" i="3"/>
  <c r="E177" i="3"/>
  <c r="H176" i="3"/>
  <c r="G176" i="3"/>
  <c r="F176" i="3"/>
  <c r="E176" i="3"/>
  <c r="H175" i="3"/>
  <c r="G175" i="3"/>
  <c r="F175" i="3"/>
  <c r="E175" i="3"/>
  <c r="H174" i="3"/>
  <c r="G174" i="3"/>
  <c r="F174" i="3"/>
  <c r="E174" i="3"/>
  <c r="H173" i="3"/>
  <c r="G173" i="3"/>
  <c r="F173" i="3"/>
  <c r="E173" i="3"/>
  <c r="H172" i="3"/>
  <c r="G172" i="3"/>
  <c r="F172" i="3"/>
  <c r="E172" i="3"/>
  <c r="H171" i="3"/>
  <c r="G171" i="3"/>
  <c r="F171" i="3"/>
  <c r="E171" i="3"/>
  <c r="H170" i="3"/>
  <c r="G170" i="3"/>
  <c r="F170" i="3"/>
  <c r="E170" i="3"/>
  <c r="H169" i="3"/>
  <c r="G169" i="3"/>
  <c r="F169" i="3"/>
  <c r="E169" i="3"/>
  <c r="H168" i="3"/>
  <c r="G168" i="3"/>
  <c r="F168" i="3"/>
  <c r="E168" i="3"/>
  <c r="H167" i="3"/>
  <c r="G167" i="3"/>
  <c r="F167" i="3"/>
  <c r="E167" i="3"/>
  <c r="H166" i="3"/>
  <c r="G166" i="3"/>
  <c r="F166" i="3"/>
  <c r="E166" i="3"/>
  <c r="H165" i="3"/>
  <c r="G165" i="3"/>
  <c r="F165" i="3"/>
  <c r="E165" i="3"/>
  <c r="H164" i="3"/>
  <c r="G164" i="3"/>
  <c r="F164" i="3"/>
  <c r="E164" i="3"/>
  <c r="H163" i="3"/>
  <c r="G163" i="3"/>
  <c r="F163" i="3"/>
  <c r="E163" i="3"/>
  <c r="H162" i="3"/>
  <c r="G162" i="3"/>
  <c r="F162" i="3"/>
  <c r="E162" i="3"/>
  <c r="H161" i="3"/>
  <c r="G161" i="3"/>
  <c r="F161" i="3"/>
  <c r="E161" i="3"/>
  <c r="H160" i="3"/>
  <c r="G160" i="3"/>
  <c r="F160" i="3"/>
  <c r="E160" i="3"/>
  <c r="H159" i="3"/>
  <c r="G159" i="3"/>
  <c r="F159" i="3"/>
  <c r="E159" i="3"/>
  <c r="H158" i="3"/>
  <c r="G158" i="3"/>
  <c r="F158" i="3"/>
  <c r="E158" i="3"/>
  <c r="H157" i="3"/>
  <c r="G157" i="3"/>
  <c r="F157" i="3"/>
  <c r="E157" i="3"/>
  <c r="H156" i="3"/>
  <c r="G156" i="3"/>
  <c r="F156" i="3"/>
  <c r="E156" i="3"/>
  <c r="H155" i="3"/>
  <c r="G155" i="3"/>
  <c r="F155" i="3"/>
  <c r="E155" i="3"/>
  <c r="H154" i="3"/>
  <c r="G154" i="3"/>
  <c r="F154" i="3"/>
  <c r="E154" i="3"/>
  <c r="H153" i="3"/>
  <c r="G153" i="3"/>
  <c r="F153" i="3"/>
  <c r="E153" i="3"/>
  <c r="H152" i="3"/>
  <c r="G152" i="3"/>
  <c r="F152" i="3"/>
  <c r="E152" i="3"/>
  <c r="H151" i="3"/>
  <c r="G151" i="3"/>
  <c r="F151" i="3"/>
  <c r="E151" i="3"/>
  <c r="H150" i="3"/>
  <c r="G150" i="3"/>
  <c r="F150" i="3"/>
  <c r="E150" i="3"/>
  <c r="H149" i="3"/>
  <c r="G149" i="3"/>
  <c r="F149" i="3"/>
  <c r="E149" i="3"/>
  <c r="H148" i="3"/>
  <c r="G148" i="3"/>
  <c r="F148" i="3"/>
  <c r="E148" i="3"/>
  <c r="H147" i="3"/>
  <c r="G147" i="3"/>
  <c r="F147" i="3"/>
  <c r="E147" i="3"/>
  <c r="H146" i="3"/>
  <c r="G146" i="3"/>
  <c r="F146" i="3"/>
  <c r="E146" i="3"/>
  <c r="H145" i="3"/>
  <c r="G145" i="3"/>
  <c r="F145" i="3"/>
  <c r="E145" i="3"/>
  <c r="H144" i="3"/>
  <c r="G144" i="3"/>
  <c r="F144" i="3"/>
  <c r="E144" i="3"/>
  <c r="H143" i="3"/>
  <c r="G143" i="3"/>
  <c r="F143" i="3"/>
  <c r="E143" i="3"/>
  <c r="H142" i="3"/>
  <c r="G142" i="3"/>
  <c r="F142" i="3"/>
  <c r="E142" i="3"/>
  <c r="H141" i="3"/>
  <c r="G141" i="3"/>
  <c r="F141" i="3"/>
  <c r="E141" i="3"/>
  <c r="H140" i="3"/>
  <c r="G140" i="3"/>
  <c r="F140" i="3"/>
  <c r="E140" i="3"/>
  <c r="H139" i="3"/>
  <c r="G139" i="3"/>
  <c r="F139" i="3"/>
  <c r="E139" i="3"/>
  <c r="H138" i="3"/>
  <c r="G138" i="3"/>
  <c r="F138" i="3"/>
  <c r="E138" i="3"/>
  <c r="H137" i="3"/>
  <c r="G137" i="3"/>
  <c r="F137" i="3"/>
  <c r="E137" i="3"/>
  <c r="H136" i="3"/>
  <c r="G136" i="3"/>
  <c r="F136" i="3"/>
  <c r="E136" i="3"/>
  <c r="H135" i="3"/>
  <c r="G135" i="3"/>
  <c r="F135" i="3"/>
  <c r="E135" i="3"/>
  <c r="H134" i="3"/>
  <c r="G134" i="3"/>
  <c r="F134" i="3"/>
  <c r="E134" i="3"/>
  <c r="H133" i="3"/>
  <c r="G133" i="3"/>
  <c r="F133" i="3"/>
  <c r="E133" i="3"/>
  <c r="H132" i="3"/>
  <c r="G132" i="3"/>
  <c r="F132" i="3"/>
  <c r="E132" i="3"/>
  <c r="H131" i="3"/>
  <c r="G131" i="3"/>
  <c r="F131" i="3"/>
  <c r="E131" i="3"/>
  <c r="H130" i="3"/>
  <c r="G130" i="3"/>
  <c r="F130" i="3"/>
  <c r="E130" i="3"/>
  <c r="H129" i="3"/>
  <c r="G129" i="3"/>
  <c r="F129" i="3"/>
  <c r="E129" i="3"/>
  <c r="H128" i="3"/>
  <c r="G128" i="3"/>
  <c r="F128" i="3"/>
  <c r="E128" i="3"/>
  <c r="H127" i="3"/>
  <c r="G127" i="3"/>
  <c r="F127" i="3"/>
  <c r="E127" i="3"/>
  <c r="H126" i="3"/>
  <c r="G126" i="3"/>
  <c r="F126" i="3"/>
  <c r="E126" i="3"/>
  <c r="H125" i="3"/>
  <c r="G125" i="3"/>
  <c r="F125" i="3"/>
  <c r="E125" i="3"/>
  <c r="H124" i="3"/>
  <c r="G124" i="3"/>
  <c r="F124" i="3"/>
  <c r="E124" i="3"/>
  <c r="H123" i="3"/>
  <c r="G123" i="3"/>
  <c r="F123" i="3"/>
  <c r="E123" i="3"/>
  <c r="H122" i="3"/>
  <c r="G122" i="3"/>
  <c r="F122" i="3"/>
  <c r="E122" i="3"/>
  <c r="H121" i="3"/>
  <c r="G121" i="3"/>
  <c r="F121" i="3"/>
  <c r="E121" i="3"/>
  <c r="H120" i="3"/>
  <c r="G120" i="3"/>
  <c r="F120" i="3"/>
  <c r="E120" i="3"/>
  <c r="H119" i="3"/>
  <c r="G119" i="3"/>
  <c r="F119" i="3"/>
  <c r="E119" i="3"/>
  <c r="H118" i="3"/>
  <c r="G118" i="3"/>
  <c r="F118" i="3"/>
  <c r="E118" i="3"/>
  <c r="H117" i="3"/>
  <c r="G117" i="3"/>
  <c r="F117" i="3"/>
  <c r="E117" i="3"/>
  <c r="H116" i="3"/>
  <c r="G116" i="3"/>
  <c r="F116" i="3"/>
  <c r="E116" i="3"/>
  <c r="H115" i="3"/>
  <c r="G115" i="3"/>
  <c r="F115" i="3"/>
  <c r="E115" i="3"/>
  <c r="H114" i="3"/>
  <c r="G114" i="3"/>
  <c r="F114" i="3"/>
  <c r="E114" i="3"/>
  <c r="H113" i="3"/>
  <c r="G113" i="3"/>
  <c r="F113" i="3"/>
  <c r="E113" i="3"/>
  <c r="H112" i="3"/>
  <c r="G112" i="3"/>
  <c r="F112" i="3"/>
  <c r="E112" i="3"/>
  <c r="H111" i="3"/>
  <c r="G111" i="3"/>
  <c r="F111" i="3"/>
  <c r="E111" i="3"/>
  <c r="H110" i="3"/>
  <c r="G110" i="3"/>
  <c r="F110" i="3"/>
  <c r="E110" i="3"/>
  <c r="H109" i="3"/>
  <c r="G109" i="3"/>
  <c r="F109" i="3"/>
  <c r="E109" i="3"/>
  <c r="H108" i="3"/>
  <c r="G108" i="3"/>
  <c r="F108" i="3"/>
  <c r="E108" i="3"/>
  <c r="H107" i="3"/>
  <c r="G107" i="3"/>
  <c r="F107" i="3"/>
  <c r="E107" i="3"/>
  <c r="H106" i="3"/>
  <c r="G106" i="3"/>
  <c r="F106" i="3"/>
  <c r="E106" i="3"/>
  <c r="H105" i="3"/>
  <c r="G105" i="3"/>
  <c r="F105" i="3"/>
  <c r="E105" i="3"/>
  <c r="H104" i="3"/>
  <c r="G104" i="3"/>
  <c r="F104" i="3"/>
  <c r="E104" i="3"/>
  <c r="H103" i="3"/>
  <c r="G103" i="3"/>
  <c r="F103" i="3"/>
  <c r="E103" i="3"/>
  <c r="H102" i="3"/>
  <c r="G102" i="3"/>
  <c r="F102" i="3"/>
  <c r="E102" i="3"/>
  <c r="H101" i="3"/>
  <c r="G101" i="3"/>
  <c r="F101" i="3"/>
  <c r="E101" i="3"/>
  <c r="H100" i="3"/>
  <c r="G100" i="3"/>
  <c r="F100" i="3"/>
  <c r="E100" i="3"/>
  <c r="H99" i="3"/>
  <c r="G99" i="3"/>
  <c r="F99" i="3"/>
  <c r="E99" i="3"/>
  <c r="H98" i="3"/>
  <c r="G98" i="3"/>
  <c r="F98" i="3"/>
  <c r="E98" i="3"/>
  <c r="H97" i="3"/>
  <c r="G97" i="3"/>
  <c r="F97" i="3"/>
  <c r="E97" i="3"/>
  <c r="H96" i="3"/>
  <c r="G96" i="3"/>
  <c r="F96" i="3"/>
  <c r="E96" i="3"/>
  <c r="H95" i="3"/>
  <c r="G95" i="3"/>
  <c r="F95" i="3"/>
  <c r="E95" i="3"/>
  <c r="H94" i="3"/>
  <c r="G94" i="3"/>
  <c r="F94" i="3"/>
  <c r="E94" i="3"/>
  <c r="H93" i="3"/>
  <c r="G93" i="3"/>
  <c r="F93" i="3"/>
  <c r="E93" i="3"/>
  <c r="H92" i="3"/>
  <c r="G92" i="3"/>
  <c r="F92" i="3"/>
  <c r="E92" i="3"/>
  <c r="H91" i="3"/>
  <c r="G91" i="3"/>
  <c r="F91" i="3"/>
  <c r="E91" i="3"/>
  <c r="H90" i="3"/>
  <c r="G90" i="3"/>
  <c r="F90" i="3"/>
  <c r="E90" i="3"/>
  <c r="H89" i="3"/>
  <c r="G89" i="3"/>
  <c r="F89" i="3"/>
  <c r="E89" i="3"/>
  <c r="H88" i="3"/>
  <c r="G88" i="3"/>
  <c r="F88" i="3"/>
  <c r="E88" i="3"/>
  <c r="H87" i="3"/>
  <c r="G87" i="3"/>
  <c r="F87" i="3"/>
  <c r="E87" i="3"/>
  <c r="H86" i="3"/>
  <c r="G86" i="3"/>
  <c r="F86" i="3"/>
  <c r="E86" i="3"/>
  <c r="H85" i="3"/>
  <c r="G85" i="3"/>
  <c r="F85" i="3"/>
  <c r="E85" i="3"/>
  <c r="H84" i="3"/>
  <c r="G84" i="3"/>
  <c r="F84" i="3"/>
  <c r="E84" i="3"/>
  <c r="H83" i="3"/>
  <c r="G83" i="3"/>
  <c r="F83" i="3"/>
  <c r="E83" i="3"/>
  <c r="H82" i="3"/>
  <c r="G82" i="3"/>
  <c r="F82" i="3"/>
  <c r="E82" i="3"/>
  <c r="H81" i="3"/>
  <c r="G81" i="3"/>
  <c r="F81" i="3"/>
  <c r="E81" i="3"/>
  <c r="H80" i="3"/>
  <c r="G80" i="3"/>
  <c r="F80" i="3"/>
  <c r="E80" i="3"/>
  <c r="H79" i="3"/>
  <c r="G79" i="3"/>
  <c r="F79" i="3"/>
  <c r="E79" i="3"/>
  <c r="H78" i="3"/>
  <c r="G78" i="3"/>
  <c r="F78" i="3"/>
  <c r="E78" i="3"/>
  <c r="H77" i="3"/>
  <c r="G77" i="3"/>
  <c r="F77" i="3"/>
  <c r="E77" i="3"/>
  <c r="H76" i="3"/>
  <c r="G76" i="3"/>
  <c r="F76" i="3"/>
  <c r="E76" i="3"/>
  <c r="H75" i="3"/>
  <c r="G75" i="3"/>
  <c r="F75" i="3"/>
  <c r="E75" i="3"/>
  <c r="H74" i="3"/>
  <c r="G74" i="3"/>
  <c r="F74" i="3"/>
  <c r="E74" i="3"/>
  <c r="H73" i="3"/>
  <c r="G73" i="3"/>
  <c r="F73" i="3"/>
  <c r="E73" i="3"/>
  <c r="H72" i="3"/>
  <c r="G72" i="3"/>
  <c r="F72" i="3"/>
  <c r="E72" i="3"/>
  <c r="H71" i="3"/>
  <c r="G71" i="3"/>
  <c r="F71" i="3"/>
  <c r="E71" i="3"/>
  <c r="H70" i="3"/>
  <c r="G70" i="3"/>
  <c r="F70" i="3"/>
  <c r="E70" i="3"/>
  <c r="H69" i="3"/>
  <c r="G69" i="3"/>
  <c r="F69" i="3"/>
  <c r="E69" i="3"/>
  <c r="H68" i="3"/>
  <c r="G68" i="3"/>
  <c r="F68" i="3"/>
  <c r="E68" i="3"/>
  <c r="H67" i="3"/>
  <c r="G67" i="3"/>
  <c r="F67" i="3"/>
  <c r="E67" i="3"/>
  <c r="H66" i="3"/>
  <c r="G66" i="3"/>
  <c r="F66" i="3"/>
  <c r="E66" i="3"/>
  <c r="H65" i="3"/>
  <c r="G65" i="3"/>
  <c r="F65" i="3"/>
  <c r="E65" i="3"/>
  <c r="H64" i="3"/>
  <c r="G64" i="3"/>
  <c r="F64" i="3"/>
  <c r="E64" i="3"/>
  <c r="H63" i="3"/>
  <c r="G63" i="3"/>
  <c r="F63" i="3"/>
  <c r="E63" i="3"/>
  <c r="H62" i="3"/>
  <c r="G62" i="3"/>
  <c r="F62" i="3"/>
  <c r="E62" i="3"/>
  <c r="H61" i="3"/>
  <c r="G61" i="3"/>
  <c r="F61" i="3"/>
  <c r="E61" i="3"/>
  <c r="H60" i="3"/>
  <c r="G60" i="3"/>
  <c r="F60" i="3"/>
  <c r="E60" i="3"/>
  <c r="H59" i="3"/>
  <c r="G59" i="3"/>
  <c r="F59" i="3"/>
  <c r="E59" i="3"/>
  <c r="H58" i="3"/>
  <c r="G58" i="3"/>
  <c r="F58" i="3"/>
  <c r="E58" i="3"/>
  <c r="H57" i="3"/>
  <c r="G57" i="3"/>
  <c r="F57" i="3"/>
  <c r="E57" i="3"/>
  <c r="H56" i="3"/>
  <c r="G56" i="3"/>
  <c r="F56" i="3"/>
  <c r="E56" i="3"/>
  <c r="H55" i="3"/>
  <c r="G55" i="3"/>
  <c r="F55" i="3"/>
  <c r="E55" i="3"/>
  <c r="H54" i="3"/>
  <c r="G54" i="3"/>
  <c r="F54" i="3"/>
  <c r="E54" i="3"/>
  <c r="H53" i="3"/>
  <c r="G53" i="3"/>
  <c r="F53" i="3"/>
  <c r="E53" i="3"/>
  <c r="H52" i="3"/>
  <c r="G52" i="3"/>
  <c r="F52" i="3"/>
  <c r="E52" i="3"/>
  <c r="H51" i="3"/>
  <c r="G51" i="3"/>
  <c r="F51" i="3"/>
  <c r="E51" i="3"/>
  <c r="H50" i="3"/>
  <c r="G50" i="3"/>
  <c r="F50" i="3"/>
  <c r="E50" i="3"/>
  <c r="H49" i="3"/>
  <c r="G49" i="3"/>
  <c r="F49" i="3"/>
  <c r="B332" i="20" s="1"/>
  <c r="E332" i="20" s="1"/>
  <c r="E49" i="3"/>
  <c r="B311" i="20" s="1"/>
  <c r="E311" i="20" s="1"/>
  <c r="H48" i="3"/>
  <c r="G48" i="3"/>
  <c r="F48" i="3"/>
  <c r="B288" i="20" s="1"/>
  <c r="E288" i="20" s="1"/>
  <c r="E48" i="3"/>
  <c r="B267" i="20" s="1"/>
  <c r="E267" i="20" s="1"/>
  <c r="H47" i="3"/>
  <c r="G47" i="3"/>
  <c r="F47" i="3"/>
  <c r="B244" i="20" s="1"/>
  <c r="E244" i="20" s="1"/>
  <c r="E47" i="3"/>
  <c r="B223" i="20" s="1"/>
  <c r="E223" i="20" s="1"/>
  <c r="H46" i="3"/>
  <c r="G46" i="3"/>
  <c r="F46" i="3"/>
  <c r="B200" i="20" s="1"/>
  <c r="E200" i="20" s="1"/>
  <c r="E46" i="3"/>
  <c r="B179" i="20" s="1"/>
  <c r="E179" i="20" s="1"/>
  <c r="H45" i="3"/>
  <c r="G45" i="3"/>
  <c r="F45" i="3"/>
  <c r="B156" i="20" s="1"/>
  <c r="E156" i="20" s="1"/>
  <c r="E45" i="3"/>
  <c r="B135" i="20" s="1"/>
  <c r="E135" i="20" s="1"/>
  <c r="H44" i="3"/>
  <c r="G44" i="3"/>
  <c r="F44" i="3"/>
  <c r="B112" i="20" s="1"/>
  <c r="E112" i="20" s="1"/>
  <c r="E44" i="3"/>
  <c r="B91" i="20" s="1"/>
  <c r="E91" i="20" s="1"/>
  <c r="H43" i="3"/>
  <c r="G43" i="3"/>
  <c r="F43" i="3"/>
  <c r="B68" i="20" s="1"/>
  <c r="E68" i="20" s="1"/>
  <c r="E43" i="3"/>
  <c r="B47" i="20" s="1"/>
  <c r="E47" i="20" s="1"/>
  <c r="H42" i="3"/>
  <c r="G42" i="3"/>
  <c r="F42" i="3"/>
  <c r="B24" i="20" s="1"/>
  <c r="E24" i="20" s="1"/>
  <c r="E42" i="3"/>
  <c r="B3" i="20" s="1"/>
  <c r="E3" i="20" s="1"/>
  <c r="H41" i="3"/>
  <c r="G41" i="3"/>
  <c r="F41" i="3"/>
  <c r="B332" i="19" s="1"/>
  <c r="E332" i="19" s="1"/>
  <c r="E41" i="3"/>
  <c r="B311" i="19" s="1"/>
  <c r="E311" i="19" s="1"/>
  <c r="H40" i="3"/>
  <c r="G40" i="3"/>
  <c r="F40" i="3"/>
  <c r="B288" i="19" s="1"/>
  <c r="E288" i="19" s="1"/>
  <c r="E40" i="3"/>
  <c r="B267" i="19" s="1"/>
  <c r="E267" i="19" s="1"/>
  <c r="H39" i="3"/>
  <c r="G39" i="3"/>
  <c r="F39" i="3"/>
  <c r="B244" i="19" s="1"/>
  <c r="E244" i="19" s="1"/>
  <c r="E39" i="3"/>
  <c r="B223" i="19" s="1"/>
  <c r="E223" i="19" s="1"/>
  <c r="H38" i="3"/>
  <c r="G38" i="3"/>
  <c r="F38" i="3"/>
  <c r="B200" i="19" s="1"/>
  <c r="E200" i="19" s="1"/>
  <c r="E38" i="3"/>
  <c r="B179" i="19" s="1"/>
  <c r="E179" i="19" s="1"/>
  <c r="H37" i="3"/>
  <c r="G37" i="3"/>
  <c r="F37" i="3"/>
  <c r="B156" i="19" s="1"/>
  <c r="E156" i="19" s="1"/>
  <c r="E37" i="3"/>
  <c r="B135" i="19" s="1"/>
  <c r="E135" i="19" s="1"/>
  <c r="H36" i="3"/>
  <c r="G36" i="3"/>
  <c r="F36" i="3"/>
  <c r="B112" i="19" s="1"/>
  <c r="E112" i="19" s="1"/>
  <c r="E36" i="3"/>
  <c r="B91" i="19" s="1"/>
  <c r="E91" i="19" s="1"/>
  <c r="H35" i="3"/>
  <c r="G35" i="3"/>
  <c r="F35" i="3"/>
  <c r="B68" i="19" s="1"/>
  <c r="E68" i="19" s="1"/>
  <c r="E35" i="3"/>
  <c r="B47" i="19" s="1"/>
  <c r="E47" i="19" s="1"/>
  <c r="H34" i="3"/>
  <c r="G34" i="3"/>
  <c r="F34" i="3"/>
  <c r="B24" i="19" s="1"/>
  <c r="E24" i="19" s="1"/>
  <c r="E34" i="3"/>
  <c r="B3" i="19" s="1"/>
  <c r="E3" i="19" s="1"/>
  <c r="H33" i="3"/>
  <c r="G33" i="3"/>
  <c r="F33" i="3"/>
  <c r="B332" i="18" s="1"/>
  <c r="E332" i="18" s="1"/>
  <c r="E33" i="3"/>
  <c r="B311" i="18" s="1"/>
  <c r="E311" i="18" s="1"/>
  <c r="H32" i="3"/>
  <c r="G32" i="3"/>
  <c r="F32" i="3"/>
  <c r="B288" i="18" s="1"/>
  <c r="E288" i="18" s="1"/>
  <c r="E32" i="3"/>
  <c r="B267" i="18" s="1"/>
  <c r="E267" i="18" s="1"/>
  <c r="H31" i="3"/>
  <c r="G31" i="3"/>
  <c r="F31" i="3"/>
  <c r="B244" i="18" s="1"/>
  <c r="E244" i="18" s="1"/>
  <c r="E31" i="3"/>
  <c r="B223" i="18" s="1"/>
  <c r="E223" i="18" s="1"/>
  <c r="H30" i="3"/>
  <c r="G30" i="3"/>
  <c r="F30" i="3"/>
  <c r="B200" i="18" s="1"/>
  <c r="E200" i="18" s="1"/>
  <c r="E30" i="3"/>
  <c r="B179" i="18" s="1"/>
  <c r="E179" i="18" s="1"/>
  <c r="H29" i="3"/>
  <c r="G29" i="3"/>
  <c r="F29" i="3"/>
  <c r="B156" i="18" s="1"/>
  <c r="E156" i="18" s="1"/>
  <c r="E29" i="3"/>
  <c r="B135" i="18" s="1"/>
  <c r="E135" i="18" s="1"/>
  <c r="H28" i="3"/>
  <c r="G28" i="3"/>
  <c r="F28" i="3"/>
  <c r="B112" i="18" s="1"/>
  <c r="E112" i="18" s="1"/>
  <c r="E28" i="3"/>
  <c r="B91" i="18" s="1"/>
  <c r="E91" i="18" s="1"/>
  <c r="H27" i="3"/>
  <c r="G27" i="3"/>
  <c r="F27" i="3"/>
  <c r="B68" i="18" s="1"/>
  <c r="E68" i="18" s="1"/>
  <c r="E27" i="3"/>
  <c r="B47" i="18" s="1"/>
  <c r="E47" i="18" s="1"/>
  <c r="H26" i="3"/>
  <c r="G26" i="3"/>
  <c r="F26" i="3"/>
  <c r="B24" i="18" s="1"/>
  <c r="E24" i="18" s="1"/>
  <c r="B3" i="18"/>
  <c r="E3" i="18" s="1"/>
  <c r="H25" i="3"/>
  <c r="G25" i="3"/>
  <c r="F25" i="3"/>
  <c r="B332" i="17" s="1"/>
  <c r="E332" i="17" s="1"/>
  <c r="E25" i="3"/>
  <c r="B311" i="17" s="1"/>
  <c r="E311" i="17" s="1"/>
  <c r="H24" i="3"/>
  <c r="G24" i="3"/>
  <c r="F24" i="3"/>
  <c r="B288" i="17" s="1"/>
  <c r="E288" i="17" s="1"/>
  <c r="E24" i="3"/>
  <c r="B267" i="17" s="1"/>
  <c r="E267" i="17" s="1"/>
  <c r="H23" i="3"/>
  <c r="G23" i="3"/>
  <c r="F23" i="3"/>
  <c r="B244" i="17" s="1"/>
  <c r="E244" i="17" s="1"/>
  <c r="E23" i="3"/>
  <c r="B223" i="17" s="1"/>
  <c r="E223" i="17" s="1"/>
  <c r="H22" i="3"/>
  <c r="G22" i="3"/>
  <c r="F22" i="3"/>
  <c r="B200" i="17" s="1"/>
  <c r="E200" i="17" s="1"/>
  <c r="E22" i="3"/>
  <c r="B179" i="17" s="1"/>
  <c r="E179" i="17" s="1"/>
  <c r="H21" i="3"/>
  <c r="G21" i="3"/>
  <c r="F21" i="3"/>
  <c r="B156" i="17" s="1"/>
  <c r="E156" i="17" s="1"/>
  <c r="E21" i="3"/>
  <c r="B135" i="17" s="1"/>
  <c r="E135" i="17" s="1"/>
  <c r="H20" i="3"/>
  <c r="G20" i="3"/>
  <c r="F20" i="3"/>
  <c r="B112" i="17" s="1"/>
  <c r="E112" i="17" s="1"/>
  <c r="E20" i="3"/>
  <c r="B91" i="17" s="1"/>
  <c r="E91" i="17" s="1"/>
  <c r="H19" i="3"/>
  <c r="G19" i="3"/>
  <c r="F19" i="3"/>
  <c r="B68" i="17" s="1"/>
  <c r="E68" i="17" s="1"/>
  <c r="E19" i="3"/>
  <c r="B47" i="17" s="1"/>
  <c r="E47" i="17" s="1"/>
  <c r="H18" i="3"/>
  <c r="G18" i="3"/>
  <c r="F18" i="3"/>
  <c r="B24" i="17" s="1"/>
  <c r="E24" i="17" s="1"/>
  <c r="E18" i="3"/>
  <c r="B3" i="17" s="1"/>
  <c r="E3" i="17" s="1"/>
  <c r="H17" i="3"/>
  <c r="G17" i="3"/>
  <c r="F17" i="3"/>
  <c r="E17" i="3"/>
  <c r="H16" i="3"/>
  <c r="G16" i="3"/>
  <c r="E16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H10" i="3"/>
  <c r="G10" i="3"/>
  <c r="F10" i="3"/>
  <c r="E10" i="3"/>
  <c r="H9" i="3"/>
  <c r="G9" i="3"/>
  <c r="F9" i="3"/>
  <c r="E9" i="3"/>
  <c r="H8" i="3"/>
  <c r="G8" i="3"/>
  <c r="F8" i="3"/>
  <c r="E8" i="3"/>
  <c r="H7" i="3"/>
  <c r="G7" i="3"/>
  <c r="F7" i="3"/>
  <c r="E7" i="3"/>
  <c r="H6" i="3"/>
  <c r="G6" i="3"/>
  <c r="F6" i="3"/>
  <c r="E6" i="3"/>
  <c r="H5" i="3"/>
  <c r="G5" i="3"/>
  <c r="F5" i="3"/>
  <c r="E5" i="3"/>
  <c r="H4" i="3"/>
  <c r="G4" i="3"/>
  <c r="F4" i="3"/>
  <c r="E4" i="3"/>
  <c r="H3" i="3"/>
  <c r="G3" i="3"/>
  <c r="F3" i="3"/>
  <c r="E3" i="3"/>
  <c r="G2" i="3"/>
  <c r="F2" i="3"/>
  <c r="H2" i="3"/>
  <c r="E2" i="3"/>
  <c r="K2" i="3" l="1"/>
  <c r="E2" i="13"/>
  <c r="B3" i="5"/>
  <c r="E3" i="5" s="1"/>
  <c r="K3" i="3"/>
  <c r="E3" i="13"/>
  <c r="B47" i="5"/>
  <c r="E47" i="5" s="1"/>
  <c r="K5" i="3"/>
  <c r="E5" i="13"/>
  <c r="B135" i="5"/>
  <c r="E135" i="5" s="1"/>
  <c r="K7" i="3"/>
  <c r="E7" i="13"/>
  <c r="B223" i="5"/>
  <c r="E223" i="5" s="1"/>
  <c r="K9" i="3"/>
  <c r="E9" i="13"/>
  <c r="B311" i="5"/>
  <c r="E311" i="5" s="1"/>
  <c r="B47" i="15"/>
  <c r="E47" i="15" s="1"/>
  <c r="E21" i="13"/>
  <c r="E23" i="13"/>
  <c r="B135" i="15"/>
  <c r="E135" i="15" s="1"/>
  <c r="E25" i="13"/>
  <c r="B223" i="15"/>
  <c r="E223" i="15" s="1"/>
  <c r="E26" i="13"/>
  <c r="B267" i="15"/>
  <c r="E267" i="15" s="1"/>
  <c r="J27" i="13"/>
  <c r="B332" i="15"/>
  <c r="E332" i="15" s="1"/>
  <c r="V4" i="3"/>
  <c r="J4" i="13"/>
  <c r="B112" i="5"/>
  <c r="E112" i="5" s="1"/>
  <c r="V6" i="3"/>
  <c r="B200" i="5"/>
  <c r="E200" i="5" s="1"/>
  <c r="J6" i="13"/>
  <c r="V7" i="3"/>
  <c r="J7" i="13"/>
  <c r="B244" i="5"/>
  <c r="E244" i="5" s="1"/>
  <c r="B24" i="15"/>
  <c r="E24" i="15" s="1"/>
  <c r="J20" i="13"/>
  <c r="J22" i="13"/>
  <c r="B112" i="15"/>
  <c r="E112" i="15" s="1"/>
  <c r="J25" i="13"/>
  <c r="B244" i="15"/>
  <c r="E244" i="15" s="1"/>
  <c r="K4" i="3"/>
  <c r="E4" i="13"/>
  <c r="B91" i="5"/>
  <c r="E91" i="5" s="1"/>
  <c r="K6" i="3"/>
  <c r="E6" i="13"/>
  <c r="B179" i="5"/>
  <c r="E179" i="5" s="1"/>
  <c r="K8" i="3"/>
  <c r="E8" i="13"/>
  <c r="B267" i="5"/>
  <c r="E267" i="5" s="1"/>
  <c r="E20" i="13"/>
  <c r="B3" i="15"/>
  <c r="E3" i="15" s="1"/>
  <c r="E22" i="13"/>
  <c r="B91" i="15"/>
  <c r="E91" i="15" s="1"/>
  <c r="E24" i="13"/>
  <c r="B179" i="15"/>
  <c r="E179" i="15" s="1"/>
  <c r="V3" i="3"/>
  <c r="J3" i="13"/>
  <c r="B68" i="5"/>
  <c r="E68" i="5" s="1"/>
  <c r="V5" i="3"/>
  <c r="J5" i="13"/>
  <c r="B156" i="5"/>
  <c r="E156" i="5" s="1"/>
  <c r="V8" i="3"/>
  <c r="J8" i="13"/>
  <c r="B288" i="5"/>
  <c r="E288" i="5" s="1"/>
  <c r="V9" i="3"/>
  <c r="J9" i="13"/>
  <c r="B332" i="5"/>
  <c r="E332" i="5" s="1"/>
  <c r="B68" i="15"/>
  <c r="E68" i="15" s="1"/>
  <c r="J21" i="13"/>
  <c r="J23" i="13"/>
  <c r="B156" i="15"/>
  <c r="E156" i="15" s="1"/>
  <c r="B200" i="15"/>
  <c r="E200" i="15" s="1"/>
  <c r="J24" i="13"/>
  <c r="V2" i="3"/>
  <c r="B24" i="5"/>
  <c r="E24" i="5" s="1"/>
  <c r="J2" i="13"/>
  <c r="E27" i="13"/>
  <c r="B311" i="15"/>
  <c r="E311" i="15" s="1"/>
</calcChain>
</file>

<file path=xl/sharedStrings.xml><?xml version="1.0" encoding="utf-8"?>
<sst xmlns="http://schemas.openxmlformats.org/spreadsheetml/2006/main" count="15729" uniqueCount="1239">
  <si>
    <t>GK</t>
  </si>
  <si>
    <t>Fraser FORSTER</t>
  </si>
  <si>
    <t>Southampton</t>
  </si>
  <si>
    <t xml:space="preserve">Chris Griffin                 </t>
  </si>
  <si>
    <t>Ben FOSTER</t>
  </si>
  <si>
    <t>West Brom</t>
  </si>
  <si>
    <t>John Robinson</t>
  </si>
  <si>
    <t>Lee GRANT</t>
  </si>
  <si>
    <t>Derby</t>
  </si>
  <si>
    <t xml:space="preserve">Graham Miller                 </t>
  </si>
  <si>
    <t>Stephen HENDERSON</t>
  </si>
  <si>
    <t>Charlton</t>
  </si>
  <si>
    <t xml:space="preserve">Mo Sudell                     </t>
  </si>
  <si>
    <t>Vito MANNONE</t>
  </si>
  <si>
    <t>Sunderland</t>
  </si>
  <si>
    <t xml:space="preserve">John Murphy                   </t>
  </si>
  <si>
    <t>Thomas MEJIAS</t>
  </si>
  <si>
    <t>Middlesbro</t>
  </si>
  <si>
    <t>Simon MIGNOLET</t>
  </si>
  <si>
    <t>Liverpool</t>
  </si>
  <si>
    <t xml:space="preserve">Paul Fiddler                  </t>
  </si>
  <si>
    <t>Paul ROBINSON</t>
  </si>
  <si>
    <t>Blackburn</t>
  </si>
  <si>
    <t xml:space="preserve">Martin Tarbuck                </t>
  </si>
  <si>
    <t>John RUDDY</t>
  </si>
  <si>
    <t>Norwich</t>
  </si>
  <si>
    <t>Julian SPERONI</t>
  </si>
  <si>
    <t>Palace</t>
  </si>
  <si>
    <t xml:space="preserve">Andy Charleston               </t>
  </si>
  <si>
    <t>David STOCKDALE</t>
  </si>
  <si>
    <t>Brighton</t>
  </si>
  <si>
    <t>Maik TAYLOR</t>
  </si>
  <si>
    <t>Millwall</t>
  </si>
  <si>
    <t xml:space="preserve">Jonny Fairclough              </t>
  </si>
  <si>
    <t>Keiran WESTWOOD</t>
  </si>
  <si>
    <t>Sheff W</t>
  </si>
  <si>
    <t>Jussi JAASKELAINEN</t>
  </si>
  <si>
    <t>West Ham</t>
  </si>
  <si>
    <t>Scott CARSON</t>
  </si>
  <si>
    <t>Wigan</t>
  </si>
  <si>
    <t>Adam FEDERICI</t>
  </si>
  <si>
    <t>Reading</t>
  </si>
  <si>
    <t xml:space="preserve">Antony Robinson               </t>
  </si>
  <si>
    <t>Tom HEATON</t>
  </si>
  <si>
    <t>Burnley</t>
  </si>
  <si>
    <t xml:space="preserve">Nigel Heyes                   </t>
  </si>
  <si>
    <t>Allan McGREGOR</t>
  </si>
  <si>
    <t>Hull</t>
  </si>
  <si>
    <t>Manuel ALMUNIA</t>
  </si>
  <si>
    <t>Watford</t>
  </si>
  <si>
    <t>Andy Clucas</t>
  </si>
  <si>
    <t>Lukasz FABIANSKI</t>
  </si>
  <si>
    <t>Swansea</t>
  </si>
  <si>
    <t>Tim HOWARD</t>
  </si>
  <si>
    <t>Everton</t>
  </si>
  <si>
    <t xml:space="preserve">Howard Bradley                </t>
  </si>
  <si>
    <t>Carl IKEME</t>
  </si>
  <si>
    <t>Wolves</t>
  </si>
  <si>
    <t xml:space="preserve">Paul Greenwood                </t>
  </si>
  <si>
    <t>David MARSHALL</t>
  </si>
  <si>
    <t>Cardiff</t>
  </si>
  <si>
    <t>Brad GUZAN</t>
  </si>
  <si>
    <t>Villa</t>
  </si>
  <si>
    <t>Hugo LLORIS</t>
  </si>
  <si>
    <t>Spurs</t>
  </si>
  <si>
    <t>Wojciech SNCZESNY</t>
  </si>
  <si>
    <t>Arsenal</t>
  </si>
  <si>
    <t>Karl DARLOW</t>
  </si>
  <si>
    <t>Forest</t>
  </si>
  <si>
    <t xml:space="preserve">Rob Emmison                   </t>
  </si>
  <si>
    <t>Joe HART</t>
  </si>
  <si>
    <t>Man C</t>
  </si>
  <si>
    <t>Asmir BEGOVIC</t>
  </si>
  <si>
    <t>Stoke</t>
  </si>
  <si>
    <t xml:space="preserve">Paul Fairhurst                </t>
  </si>
  <si>
    <t>Thibault COURTOIS</t>
  </si>
  <si>
    <t>Chelsea</t>
  </si>
  <si>
    <t>David DE GEA</t>
  </si>
  <si>
    <t>Man U</t>
  </si>
  <si>
    <t>DEF</t>
  </si>
  <si>
    <t>Michael TURNER</t>
  </si>
  <si>
    <t>Sebastien BASSONG</t>
  </si>
  <si>
    <t>Emerson BOYCE</t>
  </si>
  <si>
    <t>Danny ROSE</t>
  </si>
  <si>
    <t>Kyle WALKER</t>
  </si>
  <si>
    <t>John BRAYFORD</t>
  </si>
  <si>
    <t>Dejan LOVREN</t>
  </si>
  <si>
    <t>Albert MORENO</t>
  </si>
  <si>
    <t>Carlos CUELLAR</t>
  </si>
  <si>
    <t>Jack HOBBS</t>
  </si>
  <si>
    <t>Kevin McNAUGHTON</t>
  </si>
  <si>
    <t>James PERCH</t>
  </si>
  <si>
    <t>Ryan SHOTTON</t>
  </si>
  <si>
    <t>Mathieu DEBUCHY</t>
  </si>
  <si>
    <t>Martin DEMICHELIS</t>
  </si>
  <si>
    <t>Per MERTESACKER</t>
  </si>
  <si>
    <t>Martin SKRTEL</t>
  </si>
  <si>
    <t>Daley BLIND</t>
  </si>
  <si>
    <t>Gary CAHILL</t>
  </si>
  <si>
    <t>Eric LICHAJ</t>
  </si>
  <si>
    <t>Michael MANCIENNE</t>
  </si>
  <si>
    <t>Luke SHAW</t>
  </si>
  <si>
    <t>Eric DIER</t>
  </si>
  <si>
    <t>Laurent KOSCIELNY</t>
  </si>
  <si>
    <t>Richard KEOGH</t>
  </si>
  <si>
    <t>Aleksander KOLAROV</t>
  </si>
  <si>
    <t>Vincent KOMPANY</t>
  </si>
  <si>
    <t>Marcos ROJO</t>
  </si>
  <si>
    <t>Branislav IVANOVIC</t>
  </si>
  <si>
    <t>John TERRY</t>
  </si>
  <si>
    <t>Joe BENNETT</t>
  </si>
  <si>
    <t>Jake BUXTON</t>
  </si>
  <si>
    <t>Ciaran CLARK</t>
  </si>
  <si>
    <t>Chris GUNTER</t>
  </si>
  <si>
    <t>Jos HOOIVELD</t>
  </si>
  <si>
    <t>Ivan RAMIS</t>
  </si>
  <si>
    <t>Stephen WARD</t>
  </si>
  <si>
    <t>Jan VERTONGHEN</t>
  </si>
  <si>
    <t>Phil JAGIELKA</t>
  </si>
  <si>
    <t>Callum CHAMBERS</t>
  </si>
  <si>
    <t>Seamus COLEMAN</t>
  </si>
  <si>
    <t>Eliaquim MANGALA</t>
  </si>
  <si>
    <t>Cesar AZPILICUETA</t>
  </si>
  <si>
    <t>Phil JONES</t>
  </si>
  <si>
    <t>Gabriele ANGELLA</t>
  </si>
  <si>
    <t>Leighton BAINES</t>
  </si>
  <si>
    <t>Scott DANN</t>
  </si>
  <si>
    <t>Lewis DUNK</t>
  </si>
  <si>
    <t>Greg HALFORD</t>
  </si>
  <si>
    <t>Phil BARDSLEY</t>
  </si>
  <si>
    <t>MID</t>
  </si>
  <si>
    <t>Scott ARFIELD</t>
  </si>
  <si>
    <t>Will HUGHES</t>
  </si>
  <si>
    <t>Johnny JACKSON</t>
  </si>
  <si>
    <t>Jesus NAVAS</t>
  </si>
  <si>
    <t xml:space="preserve"> PAULINHO</t>
  </si>
  <si>
    <t>Matt PHILLIPS</t>
  </si>
  <si>
    <t>QPR</t>
  </si>
  <si>
    <t>Mohamed SALAH</t>
  </si>
  <si>
    <t>Hatem BEN ARFA</t>
  </si>
  <si>
    <t>Sebastian LARSSON</t>
  </si>
  <si>
    <t>Kevin NOLAN</t>
  </si>
  <si>
    <t>Ross BARKLEY</t>
  </si>
  <si>
    <t>Jeff HENDRICK</t>
  </si>
  <si>
    <t>Jack COLBACK</t>
  </si>
  <si>
    <t>Newcastle</t>
  </si>
  <si>
    <t>Chris BURKE</t>
  </si>
  <si>
    <t>Lewis McGUGAN</t>
  </si>
  <si>
    <t>Nathan REDMOND</t>
  </si>
  <si>
    <t>Santi CAZORLA</t>
  </si>
  <si>
    <t>Adam JOHNSON</t>
  </si>
  <si>
    <t>Alex OXLADE-CHAMBERLAIN</t>
  </si>
  <si>
    <t>Philippe COUTINHO</t>
  </si>
  <si>
    <t>Samir NASRI</t>
  </si>
  <si>
    <t>Mesut OZIL</t>
  </si>
  <si>
    <t>Albert ADOMAH</t>
  </si>
  <si>
    <t>Cesc FABREGAS</t>
  </si>
  <si>
    <t>Gylfi SIGURDSSON</t>
  </si>
  <si>
    <t>Steven GERRARD</t>
  </si>
  <si>
    <t>Craig BRYSON</t>
  </si>
  <si>
    <t>Aaron RAMSEY</t>
  </si>
  <si>
    <t>Yaya TOURE</t>
  </si>
  <si>
    <t>Keith ANDREWS</t>
  </si>
  <si>
    <t>Stewart DOWNING</t>
  </si>
  <si>
    <t>Craig FORSYTH</t>
  </si>
  <si>
    <t>Aron GUNNARSSON</t>
  </si>
  <si>
    <t>Wes HOOLAHAN</t>
  </si>
  <si>
    <t>Mark NOBLE</t>
  </si>
  <si>
    <t>Dusan TADIC</t>
  </si>
  <si>
    <t>Joey BARTON</t>
  </si>
  <si>
    <t>Tom CLEVERLEY</t>
  </si>
  <si>
    <t xml:space="preserve"> WILLIAN</t>
  </si>
  <si>
    <t>Craig CONWAY</t>
  </si>
  <si>
    <t>Jonathon HOWSON</t>
  </si>
  <si>
    <t>Marc PUGH</t>
  </si>
  <si>
    <t>Bournemouth</t>
  </si>
  <si>
    <t>Wayne ROUTLEDGE</t>
  </si>
  <si>
    <t>Jordan HENDERSON</t>
  </si>
  <si>
    <t>Ander HERRERA</t>
  </si>
  <si>
    <t>Jack WILSHERE</t>
  </si>
  <si>
    <t>Charlie ADAM</t>
  </si>
  <si>
    <t>Ikechi ANYA</t>
  </si>
  <si>
    <t>Thomas INCE</t>
  </si>
  <si>
    <t>Grant LEADBITTER</t>
  </si>
  <si>
    <t>Jamie WARD</t>
  </si>
  <si>
    <t>Henri LANSBURY</t>
  </si>
  <si>
    <t>Tim HOOGLAND</t>
  </si>
  <si>
    <t>Fulham</t>
  </si>
  <si>
    <t>Michail ANTONIO</t>
  </si>
  <si>
    <t>Paul ANDERSON</t>
  </si>
  <si>
    <t>Ipswich</t>
  </si>
  <si>
    <t>Marko ARNAUTOVIC</t>
  </si>
  <si>
    <t>Harry ARTER</t>
  </si>
  <si>
    <t>Fabien DELPH</t>
  </si>
  <si>
    <t>Niko KRANJCAR</t>
  </si>
  <si>
    <t>James MORRISON</t>
  </si>
  <si>
    <t>Craig NOONE</t>
  </si>
  <si>
    <t>Peter WHITTINGHAM</t>
  </si>
  <si>
    <t>Mikel ARTETA</t>
  </si>
  <si>
    <t>Frank LAMPARD</t>
  </si>
  <si>
    <t>Nathan DYER</t>
  </si>
  <si>
    <t>FWD</t>
  </si>
  <si>
    <t>Andy CARROLL</t>
  </si>
  <si>
    <t>Bafetimbi GOMIS</t>
  </si>
  <si>
    <t>Dwight GAYLE</t>
  </si>
  <si>
    <t>Ishmael MILLER</t>
  </si>
  <si>
    <t>Blackpool</t>
  </si>
  <si>
    <t>Papiss Demba CISSE</t>
  </si>
  <si>
    <t>Erik LAMELA</t>
  </si>
  <si>
    <t>Oriel RIERA</t>
  </si>
  <si>
    <t>David NUGENT</t>
  </si>
  <si>
    <t>Leicester</t>
  </si>
  <si>
    <t>Nikica JELAVIC</t>
  </si>
  <si>
    <t>Fernando FORESTIERI</t>
  </si>
  <si>
    <t>Leonardo ULLOA</t>
  </si>
  <si>
    <t>Pavel POGREBNYAK</t>
  </si>
  <si>
    <t>Bojan KRKIC</t>
  </si>
  <si>
    <t>Adam LE FONDRE</t>
  </si>
  <si>
    <t>Christian BENTEKE</t>
  </si>
  <si>
    <t>Nahki WELLS</t>
  </si>
  <si>
    <t>Huddersfield</t>
  </si>
  <si>
    <t>Adam LALLANA</t>
  </si>
  <si>
    <t>Graziano PELLE</t>
  </si>
  <si>
    <t>Yann KERMORGANT</t>
  </si>
  <si>
    <t xml:space="preserve"> OSCAR</t>
  </si>
  <si>
    <t>Matej VYDRA</t>
  </si>
  <si>
    <t>Emmanuel ADEBAYOR</t>
  </si>
  <si>
    <t>Ross McCORMACK</t>
  </si>
  <si>
    <t>Nouha DICKO</t>
  </si>
  <si>
    <t>Olivier GIROUD</t>
  </si>
  <si>
    <t>Romelu LUKAKU</t>
  </si>
  <si>
    <t>Mario BALOTELLI</t>
  </si>
  <si>
    <t>Dave McGOLDRICK</t>
  </si>
  <si>
    <t>Andre SCHURRLE</t>
  </si>
  <si>
    <t>Rudy GESTEDE</t>
  </si>
  <si>
    <t>Alexis SANCHEZ</t>
  </si>
  <si>
    <t>Wilfried BONY</t>
  </si>
  <si>
    <t>Britt ASSOMNALONGA</t>
  </si>
  <si>
    <t>Callum McMANAMAN</t>
  </si>
  <si>
    <t>Eden HAZARD</t>
  </si>
  <si>
    <t>Edin DZEKO</t>
  </si>
  <si>
    <t>Troy DEENEY</t>
  </si>
  <si>
    <t>Stevan JOVETIC</t>
  </si>
  <si>
    <t>Robin VAN PERSIE</t>
  </si>
  <si>
    <t>Lewis GRABBAN</t>
  </si>
  <si>
    <t>Jordan RHODES</t>
  </si>
  <si>
    <t>Daniel STURRIDGE</t>
  </si>
  <si>
    <t>Wayne ROONEY</t>
  </si>
  <si>
    <t>Danny WELBECK</t>
  </si>
  <si>
    <t>Sergio AGUERO</t>
  </si>
  <si>
    <t>Diego COSTA</t>
  </si>
  <si>
    <t>Radomel FALCAO</t>
  </si>
  <si>
    <t>Leon BEST</t>
  </si>
  <si>
    <t>Simon CHURCH</t>
  </si>
  <si>
    <t>Ricardo FULLER</t>
  </si>
  <si>
    <t>Cameron JEROME</t>
  </si>
  <si>
    <t>Chris O'GRADY</t>
  </si>
  <si>
    <t>Brett PITMAN</t>
  </si>
  <si>
    <t>Loic REMY</t>
  </si>
  <si>
    <t>Georgios SAMARAS</t>
  </si>
  <si>
    <t>Ricardo VAZ TE</t>
  </si>
  <si>
    <t>Jonathon WALTERS</t>
  </si>
  <si>
    <t>Didier DROGBA</t>
  </si>
  <si>
    <t>Shaun MALONEY</t>
  </si>
  <si>
    <t>Andrew SURMAN</t>
  </si>
  <si>
    <t>Jermaine BECKFORD</t>
  </si>
  <si>
    <t>Bolton</t>
  </si>
  <si>
    <t>Darren BENT</t>
  </si>
  <si>
    <t>Peter CROUCH</t>
  </si>
  <si>
    <t>Danny GRAHAM</t>
  </si>
  <si>
    <t>Federico MACHEDA</t>
  </si>
  <si>
    <t>James VAUGHAN</t>
  </si>
  <si>
    <t>Jesse LINGARD</t>
  </si>
  <si>
    <t>Birmingham</t>
  </si>
  <si>
    <t>Samuel ETO'O</t>
  </si>
  <si>
    <t>Gabriel AGBONLAHOR</t>
  </si>
  <si>
    <t>Charlie AUSTIN</t>
  </si>
  <si>
    <t>Stephen FLETCHER</t>
  </si>
  <si>
    <t>Juan MATA</t>
  </si>
  <si>
    <t>Jamie PATERSON</t>
  </si>
  <si>
    <t>Danny INGS</t>
  </si>
  <si>
    <t>Chris MAGUIRE</t>
  </si>
  <si>
    <t>Kevin MIRALLAS</t>
  </si>
  <si>
    <t>Christian ERIKSEN</t>
  </si>
  <si>
    <t>Scott McDONALD</t>
  </si>
  <si>
    <t>Johnny RUSSELL</t>
  </si>
  <si>
    <t>Andy DELORT</t>
  </si>
  <si>
    <t>Billy SHARP</t>
  </si>
  <si>
    <t>Leeds</t>
  </si>
  <si>
    <t>Theo WALCOTT</t>
  </si>
  <si>
    <t>Raheem STERLING</t>
  </si>
  <si>
    <t>Patrick BAMFORD</t>
  </si>
  <si>
    <t>Chris MARTIN</t>
  </si>
  <si>
    <t>Kenwyne JONES</t>
  </si>
  <si>
    <t>Saido BERAHINO</t>
  </si>
  <si>
    <t>Tom CAIRNEY</t>
  </si>
  <si>
    <t>Nacer CHADLI</t>
  </si>
  <si>
    <t>Craig DAVIES</t>
  </si>
  <si>
    <t>Mame Biram DIOUF</t>
  </si>
  <si>
    <t>Abel HERNANDEZ</t>
  </si>
  <si>
    <t>Andrew KEOGH</t>
  </si>
  <si>
    <t>Shane LONG</t>
  </si>
  <si>
    <t>Joe MASON</t>
  </si>
  <si>
    <t>Lee NOVAK</t>
  </si>
  <si>
    <t>Anthony PILKINGTON</t>
  </si>
  <si>
    <t>Sam VOKES</t>
  </si>
  <si>
    <t>Wilfrid ZAHA</t>
  </si>
  <si>
    <t>Rickie LAMBERT</t>
  </si>
  <si>
    <t>Nathan DELFOUNESO</t>
  </si>
  <si>
    <t>Andreas WEIMANN</t>
  </si>
  <si>
    <t>Luciano BECCHIO</t>
  </si>
  <si>
    <t>Rotherham</t>
  </si>
  <si>
    <t>Nick BLACKMAN</t>
  </si>
  <si>
    <t>Simon COX</t>
  </si>
  <si>
    <t>David SILVA</t>
  </si>
  <si>
    <t>Matt SMITH</t>
  </si>
  <si>
    <t>Clayton DONALDSON</t>
  </si>
  <si>
    <t>Matt FRYATT</t>
  </si>
  <si>
    <t>Owner</t>
  </si>
  <si>
    <t>Player</t>
  </si>
  <si>
    <t>Pos</t>
  </si>
  <si>
    <t>Team</t>
  </si>
  <si>
    <t>Cost</t>
  </si>
  <si>
    <t>WK1</t>
  </si>
  <si>
    <t>N</t>
  </si>
  <si>
    <t>Daniel AYALA</t>
  </si>
  <si>
    <t>Darryl JANMAAT</t>
  </si>
  <si>
    <t>Wes THOMAS</t>
  </si>
  <si>
    <t>Nicky AJOSE</t>
  </si>
  <si>
    <t>George BOYD</t>
  </si>
  <si>
    <t>Nick PROSCHWITZ</t>
  </si>
  <si>
    <t>Nile RANGER</t>
  </si>
  <si>
    <t>Steven DAVIS</t>
  </si>
  <si>
    <t>Lloyd DYER</t>
  </si>
  <si>
    <t>Radoslaw MAJEWSKI</t>
  </si>
  <si>
    <t>Brentford</t>
  </si>
  <si>
    <t xml:space="preserve">AJAX TREESDOWN                </t>
  </si>
  <si>
    <t xml:space="preserve">Jimmy     </t>
  </si>
  <si>
    <t xml:space="preserve">Griff     </t>
  </si>
  <si>
    <t xml:space="preserve">REAL MADRID ICULE UNITED      </t>
  </si>
  <si>
    <t xml:space="preserve">Nig       </t>
  </si>
  <si>
    <t xml:space="preserve">BRUSH IT, MUNCH, AND GAG BACK </t>
  </si>
  <si>
    <t xml:space="preserve">Brad      </t>
  </si>
  <si>
    <t xml:space="preserve">MICKY QUINN'S SHIRT           </t>
  </si>
  <si>
    <t xml:space="preserve">Andy      </t>
  </si>
  <si>
    <t xml:space="preserve">Rob       </t>
  </si>
  <si>
    <t xml:space="preserve">LOCOMOTIVE LEIGHPZIG          </t>
  </si>
  <si>
    <t xml:space="preserve">Mo        </t>
  </si>
  <si>
    <t xml:space="preserve">SPORTING LESBIANS             </t>
  </si>
  <si>
    <t xml:space="preserve">Fid       </t>
  </si>
  <si>
    <t xml:space="preserve">TOLLER BOYS 13                </t>
  </si>
  <si>
    <t xml:space="preserve">Paul      </t>
  </si>
  <si>
    <t xml:space="preserve">JEAN PIERRE'S TAP INS         </t>
  </si>
  <si>
    <t xml:space="preserve">Murph     </t>
  </si>
  <si>
    <t xml:space="preserve">FORTUNA DUFFLECOAT            </t>
  </si>
  <si>
    <t xml:space="preserve">Jonny     </t>
  </si>
  <si>
    <t xml:space="preserve">SPORTING ANATTYJACKET         </t>
  </si>
  <si>
    <t xml:space="preserve">Graham    </t>
  </si>
  <si>
    <t xml:space="preserve">CHICAGO SAUSAGE KINGS         </t>
  </si>
  <si>
    <t xml:space="preserve">Greeny    </t>
  </si>
  <si>
    <t xml:space="preserve">EUXTON SOUTH END              </t>
  </si>
  <si>
    <t xml:space="preserve">Antony    </t>
  </si>
  <si>
    <t>SAINT JOHN'S</t>
  </si>
  <si>
    <t>BREAST HOMAGE ALBION</t>
  </si>
  <si>
    <t>Cluke</t>
  </si>
  <si>
    <t>John</t>
  </si>
  <si>
    <t>Nickname</t>
  </si>
  <si>
    <t>L</t>
  </si>
  <si>
    <t>B</t>
  </si>
  <si>
    <t>O</t>
  </si>
  <si>
    <t>I</t>
  </si>
  <si>
    <t>P</t>
  </si>
  <si>
    <t>F</t>
  </si>
  <si>
    <t>G</t>
  </si>
  <si>
    <t>C</t>
  </si>
  <si>
    <t>A</t>
  </si>
  <si>
    <t>K</t>
  </si>
  <si>
    <t>D</t>
  </si>
  <si>
    <t>H</t>
  </si>
  <si>
    <t>E</t>
  </si>
  <si>
    <t>J</t>
  </si>
  <si>
    <t>M</t>
  </si>
  <si>
    <t>Cup</t>
  </si>
  <si>
    <t>Week</t>
  </si>
  <si>
    <t>Home</t>
  </si>
  <si>
    <t>Away</t>
  </si>
  <si>
    <t>Home Team</t>
  </si>
  <si>
    <t>Away Team</t>
  </si>
  <si>
    <t>MURDER ON ZIDANE'S FLOOR</t>
  </si>
  <si>
    <t>THE JORDI GOMEZ LOVE-IN</t>
  </si>
  <si>
    <t>Mon</t>
  </si>
  <si>
    <t>Tue</t>
  </si>
  <si>
    <t>Wed</t>
  </si>
  <si>
    <t>Thu</t>
  </si>
  <si>
    <t>Fri</t>
  </si>
  <si>
    <t>Sat</t>
  </si>
  <si>
    <t>Sun</t>
  </si>
  <si>
    <t>/</t>
  </si>
  <si>
    <t>Dream League</t>
  </si>
  <si>
    <t>John Murphy</t>
  </si>
  <si>
    <t>Chris Griffin</t>
  </si>
  <si>
    <t>Paul Greenwood</t>
  </si>
  <si>
    <t>Jonny Fairclough</t>
  </si>
  <si>
    <t>Mo Sudell</t>
  </si>
  <si>
    <t>Martin Tarbuck</t>
  </si>
  <si>
    <t>Rob Emmison</t>
  </si>
  <si>
    <t>Antony Robinson</t>
  </si>
  <si>
    <t>Paul Fiddler</t>
  </si>
  <si>
    <t>Graham Miller</t>
  </si>
  <si>
    <t>Nigel Heyes</t>
  </si>
  <si>
    <t>Paul Fairhurst</t>
  </si>
  <si>
    <t>Howard Bradley</t>
  </si>
  <si>
    <t>HW</t>
  </si>
  <si>
    <t>HD</t>
  </si>
  <si>
    <t>HL</t>
  </si>
  <si>
    <t>HF</t>
  </si>
  <si>
    <t>HA</t>
  </si>
  <si>
    <t>HDP</t>
  </si>
  <si>
    <t>HGP</t>
  </si>
  <si>
    <t>AW</t>
  </si>
  <si>
    <t>AD</t>
  </si>
  <si>
    <t>AL</t>
  </si>
  <si>
    <t>AF</t>
  </si>
  <si>
    <t>AA</t>
  </si>
  <si>
    <t>ADP</t>
  </si>
  <si>
    <t>AGP</t>
  </si>
  <si>
    <t>HS</t>
  </si>
  <si>
    <t>AS</t>
  </si>
  <si>
    <t>Home Nick</t>
  </si>
  <si>
    <t>Away Nick</t>
  </si>
  <si>
    <t>W</t>
  </si>
  <si>
    <t>HPL</t>
  </si>
  <si>
    <t>HPO</t>
  </si>
  <si>
    <t>APL</t>
  </si>
  <si>
    <t>APO</t>
  </si>
  <si>
    <t>DB</t>
  </si>
  <si>
    <t>PTS</t>
  </si>
  <si>
    <t>DF</t>
  </si>
  <si>
    <t>GB</t>
  </si>
  <si>
    <t>Y</t>
  </si>
  <si>
    <t>Pos Sort</t>
  </si>
  <si>
    <t>Pld</t>
  </si>
  <si>
    <t>WK2</t>
  </si>
  <si>
    <t xml:space="preserve"> :</t>
  </si>
  <si>
    <t>League</t>
  </si>
  <si>
    <t>v</t>
  </si>
  <si>
    <t>CHICAGO SAUSAGE KINGS</t>
  </si>
  <si>
    <t>LOCOMOTIVE LEIGHPZIG</t>
  </si>
  <si>
    <t>EUXTON SOUTH END</t>
  </si>
  <si>
    <t>SPORTING ANATTYJACKET</t>
  </si>
  <si>
    <t>TOLLER BOYS 13</t>
  </si>
  <si>
    <t>BRUSH IT, MUNCH, AND GAG BACK</t>
  </si>
  <si>
    <t>MICKY QUINN'S SHIRT</t>
  </si>
  <si>
    <t>JEAN PIERRE'S TAP INS</t>
  </si>
  <si>
    <t>REAL MADRID ICULE UNITED</t>
  </si>
  <si>
    <t>SPORTING LESBIANS</t>
  </si>
  <si>
    <t>AJAX TREESDOWN</t>
  </si>
  <si>
    <t>FORTUNA DUFFLECOAT</t>
  </si>
  <si>
    <t>Comp</t>
  </si>
  <si>
    <t>Wk</t>
  </si>
  <si>
    <t>Andy Charleston</t>
  </si>
  <si>
    <t>Week #</t>
  </si>
  <si>
    <t>Comment</t>
  </si>
  <si>
    <t>Auction Night</t>
  </si>
  <si>
    <t>International Break/Transfer Window</t>
  </si>
  <si>
    <t>Cup M1</t>
  </si>
  <si>
    <t>Cup M2</t>
  </si>
  <si>
    <t>Cup M3</t>
  </si>
  <si>
    <t>International Break</t>
  </si>
  <si>
    <t>Cup M4</t>
  </si>
  <si>
    <t>Cup M5</t>
  </si>
  <si>
    <t>Cup M6</t>
  </si>
  <si>
    <t>Cup M7</t>
  </si>
  <si>
    <t>Cup M8</t>
  </si>
  <si>
    <t>Winter Break</t>
  </si>
  <si>
    <t>Cup M9</t>
  </si>
  <si>
    <t>Transfer Window</t>
  </si>
  <si>
    <t>Cup M10/Transfer Window</t>
  </si>
  <si>
    <t>Cup M11</t>
  </si>
  <si>
    <t>Cup M12</t>
  </si>
  <si>
    <t>Cup SF 1st Leg</t>
  </si>
  <si>
    <t>Cup SF 2nd Leg</t>
  </si>
  <si>
    <t>Cup SF Replay provision</t>
  </si>
  <si>
    <t>Cup Final 1st Leg</t>
  </si>
  <si>
    <t>Cup Final 2nd Leg</t>
  </si>
  <si>
    <t>Cup Final Replay provision</t>
  </si>
  <si>
    <t>Week Start</t>
  </si>
  <si>
    <t>Week End</t>
  </si>
  <si>
    <t>Cup Match 1</t>
  </si>
  <si>
    <t>Cup Match 2</t>
  </si>
  <si>
    <t>Cup Match 3</t>
  </si>
  <si>
    <t>Cup Match 4</t>
  </si>
  <si>
    <t>Cup Match 5</t>
  </si>
  <si>
    <t>Cup Match 6</t>
  </si>
  <si>
    <t>Cup Match 7</t>
  </si>
  <si>
    <t>Cup Match 8</t>
  </si>
  <si>
    <t>Cup Match 9</t>
  </si>
  <si>
    <t>Cup Match 10</t>
  </si>
  <si>
    <t>Cup Match 11</t>
  </si>
  <si>
    <t>Cup Match 12</t>
  </si>
  <si>
    <t>Cup Semi Final Replay</t>
  </si>
  <si>
    <t>Cup Final Replay</t>
  </si>
  <si>
    <t>Cup Semi Final 1st Leg</t>
  </si>
  <si>
    <t>Cup Semi Final 2nd Leg</t>
  </si>
  <si>
    <t>Week Desc</t>
  </si>
  <si>
    <t>Home Team Stats</t>
  </si>
  <si>
    <t>Away Team Stats</t>
  </si>
  <si>
    <t>Britt ASSOMBALONGA</t>
  </si>
  <si>
    <t>WK3</t>
  </si>
  <si>
    <t>No current cup games</t>
  </si>
  <si>
    <t>Grand Total</t>
  </si>
  <si>
    <t>Bruno ECUELE MANGA</t>
  </si>
  <si>
    <t>TBA</t>
  </si>
  <si>
    <t>Adam BOGDAN</t>
  </si>
  <si>
    <t>David BUTTON</t>
  </si>
  <si>
    <t>Lee CAMP</t>
  </si>
  <si>
    <t>Dean GERKEN</t>
  </si>
  <si>
    <t>Robert GREEN</t>
  </si>
  <si>
    <t>Jesse JORONEN</t>
  </si>
  <si>
    <t>Tim KRUL</t>
  </si>
  <si>
    <t>Joe LEWIS</t>
  </si>
  <si>
    <t>Scott LOACH</t>
  </si>
  <si>
    <t>Darren RANDOLPH</t>
  </si>
  <si>
    <t>Kasper SCHMEICHEL</t>
  </si>
  <si>
    <t>Marco SILVESTRI</t>
  </si>
  <si>
    <t>Alex SMITHIES</t>
  </si>
  <si>
    <t>Nicky ADAMS</t>
  </si>
  <si>
    <t>Miles ADDISON</t>
  </si>
  <si>
    <t>Toby ALDERWEIRELD</t>
  </si>
  <si>
    <t>Marcus ALONSO</t>
  </si>
  <si>
    <t>Jordi AMAT</t>
  </si>
  <si>
    <t>Fernando AMOREBIETA</t>
  </si>
  <si>
    <t>Benoit ASSOU-EKOTTO</t>
  </si>
  <si>
    <t>Chris BAIRD</t>
  </si>
  <si>
    <t>Alex BAPTISTE</t>
  </si>
  <si>
    <t>Shaun BARKER</t>
  </si>
  <si>
    <t>Adam BARRETT</t>
  </si>
  <si>
    <t>Scott BARRON</t>
  </si>
  <si>
    <t>Kyle BARTLEY</t>
  </si>
  <si>
    <t>Matthew BATES</t>
  </si>
  <si>
    <t>Danny BATTH</t>
  </si>
  <si>
    <t>Tal BEN-HAIM</t>
  </si>
  <si>
    <t>Julian BENNETT</t>
  </si>
  <si>
    <t>Christophe BERRA</t>
  </si>
  <si>
    <t>Ryan BERTRAND</t>
  </si>
  <si>
    <t>Wayne BRIDGE</t>
  </si>
  <si>
    <t>Matthew BRIGGS</t>
  </si>
  <si>
    <t>Kirk BROADFOOT</t>
  </si>
  <si>
    <t>Wes BROWN</t>
  </si>
  <si>
    <t>Alex BRUCE</t>
  </si>
  <si>
    <t>Lewis BUXTON</t>
  </si>
  <si>
    <t>Paul CADDIS</t>
  </si>
  <si>
    <t>Geoff CAMERON</t>
  </si>
  <si>
    <t>Craig CATHCART</t>
  </si>
  <si>
    <t>Steven CAULKER</t>
  </si>
  <si>
    <t>Luke CHAMBERS</t>
  </si>
  <si>
    <t>James CHESTER</t>
  </si>
  <si>
    <t>Aly CISSOKO</t>
  </si>
  <si>
    <t>Peter CLARKE</t>
  </si>
  <si>
    <t>Nathaniel CLYNE</t>
  </si>
  <si>
    <t>Sebastian COATES</t>
  </si>
  <si>
    <t>Chris COHEN</t>
  </si>
  <si>
    <t>James COLLINS</t>
  </si>
  <si>
    <t>Fabrizio COLOCCINI</t>
  </si>
  <si>
    <t>Steve COOK</t>
  </si>
  <si>
    <t>Leon CORT</t>
  </si>
  <si>
    <t>Jordan COUSINS</t>
  </si>
  <si>
    <t>Aaron CRESSWELL</t>
  </si>
  <si>
    <t>Ben DAVIES</t>
  </si>
  <si>
    <t>Curtis DAVIS</t>
  </si>
  <si>
    <t>Craig DAWSON</t>
  </si>
  <si>
    <t>Michael DAWSON</t>
  </si>
  <si>
    <t>Ritchie DE LAET</t>
  </si>
  <si>
    <t>Harlee DEAN</t>
  </si>
  <si>
    <t>Damien DELANEY</t>
  </si>
  <si>
    <t>Dorian DERVITTE</t>
  </si>
  <si>
    <t>Sylvain DISTIN</t>
  </si>
  <si>
    <t>Andrea DOSSENA</t>
  </si>
  <si>
    <t>Lloyd DOYLEY</t>
  </si>
  <si>
    <t>Mike DUFF</t>
  </si>
  <si>
    <t>Alan DUNNE</t>
  </si>
  <si>
    <t>David EDGAR</t>
  </si>
  <si>
    <t>Joel EKSTRAND</t>
  </si>
  <si>
    <t>Ahmed ELMOHAMADY</t>
  </si>
  <si>
    <t>Corry EVANS</t>
  </si>
  <si>
    <t>Jonny EVANS</t>
  </si>
  <si>
    <t>Diego FABBRINI</t>
  </si>
  <si>
    <t>Da Silva FABIO</t>
  </si>
  <si>
    <t>Rio FERDINAND</t>
  </si>
  <si>
    <t>Federico FERNANDEZ</t>
  </si>
  <si>
    <t>Maynor FIGUEROA</t>
  </si>
  <si>
    <t>Kevin FOLEY</t>
  </si>
  <si>
    <t>Jose FONTE</t>
  </si>
  <si>
    <t>Simon FRANCIS</t>
  </si>
  <si>
    <t>George FRIEND</t>
  </si>
  <si>
    <t>Ezekiel FRYERS</t>
  </si>
  <si>
    <t>Danny GABBIDON</t>
  </si>
  <si>
    <t>Cristian GAMBOA</t>
  </si>
  <si>
    <t>Anthony GARDNER</t>
  </si>
  <si>
    <t>Anthony GERRARD</t>
  </si>
  <si>
    <t>Kieran GIBBS</t>
  </si>
  <si>
    <t>Kaspars GORKSS</t>
  </si>
  <si>
    <t>Gordon GREER</t>
  </si>
  <si>
    <t>Massadio HAIDARA</t>
  </si>
  <si>
    <t>Brede HANGELAND</t>
  </si>
  <si>
    <t>Grant HANLEY</t>
  </si>
  <si>
    <t>Ian HARTE</t>
  </si>
  <si>
    <t>Justin HOYTE</t>
  </si>
  <si>
    <t>Mark HUDSON</t>
  </si>
  <si>
    <t>Robert HUTH</t>
  </si>
  <si>
    <t>Alan HUTTON</t>
  </si>
  <si>
    <t>Luke HYAM</t>
  </si>
  <si>
    <t>Rahdi JAIDI</t>
  </si>
  <si>
    <t>Carl JENKINSON</t>
  </si>
  <si>
    <t>Glen JOHNSON</t>
  </si>
  <si>
    <t>Roger JOHNSON</t>
  </si>
  <si>
    <t>Billy JONES</t>
  </si>
  <si>
    <t>Michael KEANE</t>
  </si>
  <si>
    <t>Dejan KELHAR</t>
  </si>
  <si>
    <t>Martin KELLY</t>
  </si>
  <si>
    <t>Rob KIERNAN</t>
  </si>
  <si>
    <t>Matthew KILGALLON</t>
  </si>
  <si>
    <t>Paul KONCHESKY</t>
  </si>
  <si>
    <t>Tom LEES</t>
  </si>
  <si>
    <t>Mikele LEIGERTWOOD</t>
  </si>
  <si>
    <t>Jolean LESCOTT</t>
  </si>
  <si>
    <t>Glenn LOOVENS</t>
  </si>
  <si>
    <t>Filipe LUIS</t>
  </si>
  <si>
    <t>Joel LYNCH</t>
  </si>
  <si>
    <t>Gary MacKENZIE</t>
  </si>
  <si>
    <t>Harry MAGUIRE</t>
  </si>
  <si>
    <t>Scott MALONE</t>
  </si>
  <si>
    <t>Florian MARANGE</t>
  </si>
  <si>
    <t>Gareth McAULEY</t>
  </si>
  <si>
    <t>Jamie McCOMBE</t>
  </si>
  <si>
    <t>Tony McMAHON</t>
  </si>
  <si>
    <t>Tyrone MEARS</t>
  </si>
  <si>
    <t xml:space="preserve"> MEDO</t>
  </si>
  <si>
    <t>Ben MEE</t>
  </si>
  <si>
    <t>Joseph MILLS</t>
  </si>
  <si>
    <t>Matt MILLS</t>
  </si>
  <si>
    <t>Pablo MILLS</t>
  </si>
  <si>
    <t>Luke MOORE</t>
  </si>
  <si>
    <t>Craig MORGAN</t>
  </si>
  <si>
    <t>Wes MORGAN</t>
  </si>
  <si>
    <t>Michael MORRISON</t>
  </si>
  <si>
    <t>Sean MORRISON</t>
  </si>
  <si>
    <t>Steven MOUYOKOLO</t>
  </si>
  <si>
    <t>Dean MOXEY</t>
  </si>
  <si>
    <t>David MURPHY</t>
  </si>
  <si>
    <t>Lee NAYLOR</t>
  </si>
  <si>
    <t>Andy O'BRIEN</t>
  </si>
  <si>
    <t>Jonas OLSEN</t>
  </si>
  <si>
    <t>Martin OLSSON</t>
  </si>
  <si>
    <t>Nedum ONUOHA</t>
  </si>
  <si>
    <t>Bradley ORR</t>
  </si>
  <si>
    <t>John O'SHEA</t>
  </si>
  <si>
    <t>Lee PELTIER</t>
  </si>
  <si>
    <t>Erik PIETERS</t>
  </si>
  <si>
    <t>Stephen PURCHES</t>
  </si>
  <si>
    <t>Angel RANGEL</t>
  </si>
  <si>
    <t>Winston REID</t>
  </si>
  <si>
    <t>Sam RICKETTS</t>
  </si>
  <si>
    <t>John Arne RIISE</t>
  </si>
  <si>
    <t>Andy ROBINSON</t>
  </si>
  <si>
    <t>Thomas ROGNE</t>
  </si>
  <si>
    <t>Mamadou SAKHO</t>
  </si>
  <si>
    <t>Bruno SALTOR</t>
  </si>
  <si>
    <t>Davide SANTON</t>
  </si>
  <si>
    <t>Phillippe SENDEROS</t>
  </si>
  <si>
    <t>Jason SHACKELL</t>
  </si>
  <si>
    <t>Ryan SHAWCROSS</t>
  </si>
  <si>
    <t>Danny SHITTU</t>
  </si>
  <si>
    <t>Danny SIMPSON</t>
  </si>
  <si>
    <t>Adam SMITH</t>
  </si>
  <si>
    <t>Tommy SMITH</t>
  </si>
  <si>
    <t>Jonathon SPECTOR</t>
  </si>
  <si>
    <t>Sean ST LEDGER</t>
  </si>
  <si>
    <t>Kostas STAFYLIDIS</t>
  </si>
  <si>
    <t>Richard STEARMAN</t>
  </si>
  <si>
    <t>John STONES</t>
  </si>
  <si>
    <t>Andrew TAYLOR</t>
  </si>
  <si>
    <t>Martin TAYLOR</t>
  </si>
  <si>
    <t>Aaron TAYLOR-SINCLAIR</t>
  </si>
  <si>
    <t>Armand TRAORE</t>
  </si>
  <si>
    <t>Keiran TRIPPIER</t>
  </si>
  <si>
    <t>Matthew UPSON</t>
  </si>
  <si>
    <t>Ron VLAAR</t>
  </si>
  <si>
    <t>Murray WALLACE</t>
  </si>
  <si>
    <t>Elliot WARD</t>
  </si>
  <si>
    <t>Stephen WARNOCK</t>
  </si>
  <si>
    <t>David WHEATER</t>
  </si>
  <si>
    <t>Zak WHITBREAD</t>
  </si>
  <si>
    <t>Ashley WILLIAMS</t>
  </si>
  <si>
    <t>Rhys WILLIAMS</t>
  </si>
  <si>
    <t>Shaun WILLIAMS</t>
  </si>
  <si>
    <t>Michael WILLIAMSON</t>
  </si>
  <si>
    <t>Andre WISDOM</t>
  </si>
  <si>
    <t>Richard WOOD</t>
  </si>
  <si>
    <t>Scott WOOTTON</t>
  </si>
  <si>
    <t>Pablo ZABALETA</t>
  </si>
  <si>
    <t>Elsad ZVEROTIC</t>
  </si>
  <si>
    <t>Ronaldo AARONS</t>
  </si>
  <si>
    <t>Almen ABDI</t>
  </si>
  <si>
    <t>Nadjim ABDOU</t>
  </si>
  <si>
    <t>Tom ADEYEMI</t>
  </si>
  <si>
    <t>Kemy AGUSTIEN</t>
  </si>
  <si>
    <t>Marc ALBRIGHTON</t>
  </si>
  <si>
    <t>Scott ALLAN</t>
  </si>
  <si>
    <t>Joe ALLEN</t>
  </si>
  <si>
    <t>Sone ALUKO</t>
  </si>
  <si>
    <t>Morgan AMALFITANO</t>
  </si>
  <si>
    <t>Darren AMBROSE</t>
  </si>
  <si>
    <t>Sammy AMEOBI</t>
  </si>
  <si>
    <t xml:space="preserve"> ANDERSON</t>
  </si>
  <si>
    <t>Vurnon ANITA</t>
  </si>
  <si>
    <t>Julio ARCA</t>
  </si>
  <si>
    <t>Diego ARISMENDI</t>
  </si>
  <si>
    <t>Kari ARNESON</t>
  </si>
  <si>
    <t>Rodolph AUSTIN</t>
  </si>
  <si>
    <t>Leandro BACUNA</t>
  </si>
  <si>
    <t>James BAILEY</t>
  </si>
  <si>
    <t>Nick BAILEY</t>
  </si>
  <si>
    <t>Barry BANNAN</t>
  </si>
  <si>
    <t>Gareth BARRY</t>
  </si>
  <si>
    <t>Marvin BARTLEY</t>
  </si>
  <si>
    <t>Christian BATTOCCHIA</t>
  </si>
  <si>
    <t>Marcus BEAN</t>
  </si>
  <si>
    <t>Jean BEAUSEJOUR</t>
  </si>
  <si>
    <t>Elliott BENNETT</t>
  </si>
  <si>
    <t>Muhamed BESIC</t>
  </si>
  <si>
    <t>Gael BIGIRIMANA</t>
  </si>
  <si>
    <t>Derek BOATENG</t>
  </si>
  <si>
    <t>George BOATENG</t>
  </si>
  <si>
    <t>Yannick BOLASIE</t>
  </si>
  <si>
    <t>Lee BOWYER</t>
  </si>
  <si>
    <t>Robbie BRADY</t>
  </si>
  <si>
    <t>Liam BRIDCUTT</t>
  </si>
  <si>
    <t>Leon BRITTON</t>
  </si>
  <si>
    <t>Michael BROWN</t>
  </si>
  <si>
    <t>Chris BRUNT</t>
  </si>
  <si>
    <t>Prince BUABEN</t>
  </si>
  <si>
    <t>Jacob BUTTERFIELD</t>
  </si>
  <si>
    <t>Yoni BUYENS</t>
  </si>
  <si>
    <t>Sam BYRAM</t>
  </si>
  <si>
    <t xml:space="preserve"> CABRAL</t>
  </si>
  <si>
    <t>Kieran CADOGAN</t>
  </si>
  <si>
    <t>Esteban CAMBIASSO</t>
  </si>
  <si>
    <t>Emre CAN</t>
  </si>
  <si>
    <t>Etienne CAPOUE</t>
  </si>
  <si>
    <t>Mustapha CARAYOL</t>
  </si>
  <si>
    <t>Michael CARRICK</t>
  </si>
  <si>
    <t>Tommy CARROLL</t>
  </si>
  <si>
    <t>Jake CASKEY</t>
  </si>
  <si>
    <t>Lee CATTERMOLE</t>
  </si>
  <si>
    <t>Nathaniel CHALOBAH</t>
  </si>
  <si>
    <t>Richard CHAPLOW</t>
  </si>
  <si>
    <t>Kalifa CISSE</t>
  </si>
  <si>
    <t>David CLARKSON</t>
  </si>
  <si>
    <t>Adam CLAYTON</t>
  </si>
  <si>
    <t>Giles COKE</t>
  </si>
  <si>
    <t>Joe COLE</t>
  </si>
  <si>
    <t>Jack COLLISON</t>
  </si>
  <si>
    <t>Jack CORK</t>
  </si>
  <si>
    <t>Don COWIE</t>
  </si>
  <si>
    <t>Andrew CROFTS</t>
  </si>
  <si>
    <t>Stuart DALLAS</t>
  </si>
  <si>
    <t>Neil DANNS</t>
  </si>
  <si>
    <t>Chris DAVID</t>
  </si>
  <si>
    <t>Mark DAVIES</t>
  </si>
  <si>
    <t>Steve DAVIES</t>
  </si>
  <si>
    <t>Siem DE JONG</t>
  </si>
  <si>
    <t>Moussa DEMBELE</t>
  </si>
  <si>
    <t>Shaun DERRY</t>
  </si>
  <si>
    <t>Vassiriki DIABY</t>
  </si>
  <si>
    <t>Samba DIAKITE</t>
  </si>
  <si>
    <t>Mohamed DIAME</t>
  </si>
  <si>
    <t>Alou DIARRA</t>
  </si>
  <si>
    <t>Kagisho DIKGACOI</t>
  </si>
  <si>
    <t>Pape Buoba DIOP</t>
  </si>
  <si>
    <t>Guilherme DO PRADO</t>
  </si>
  <si>
    <t>Andy DORMAN</t>
  </si>
  <si>
    <t>Graham DORRANS</t>
  </si>
  <si>
    <t>Tongo DOUMBIA</t>
  </si>
  <si>
    <t>Royston DRENTHE</t>
  </si>
  <si>
    <t>Danny DRINKWATER</t>
  </si>
  <si>
    <t>Andy DRURY</t>
  </si>
  <si>
    <t>Mark DUFFY</t>
  </si>
  <si>
    <t>David DUNN</t>
  </si>
  <si>
    <t>Keiron DYER</t>
  </si>
  <si>
    <t>Chris EAGLES</t>
  </si>
  <si>
    <t>Carlos EDWARDS</t>
  </si>
  <si>
    <t>David EDWARDS</t>
  </si>
  <si>
    <t>Thomas EISFELD</t>
  </si>
  <si>
    <t>Roger ESPINOZA</t>
  </si>
  <si>
    <t>Matthew ETHERINGTON</t>
  </si>
  <si>
    <t>Dickson ETUHU</t>
  </si>
  <si>
    <t>John EUSTACE</t>
  </si>
  <si>
    <t>Keith FAHEY</t>
  </si>
  <si>
    <t>Alejandro FAURLIN</t>
  </si>
  <si>
    <t>Abdoulaye FAYE</t>
  </si>
  <si>
    <t>Liam FEENEY</t>
  </si>
  <si>
    <t>Marouane FELLAINI</t>
  </si>
  <si>
    <t>Shane FERGUSON</t>
  </si>
  <si>
    <t xml:space="preserve"> FERNANDINHO</t>
  </si>
  <si>
    <t xml:space="preserve"> FERNANDO</t>
  </si>
  <si>
    <t>Mathieu FLAMINI</t>
  </si>
  <si>
    <t>Darren FLETCHER</t>
  </si>
  <si>
    <t>Mauro FORMICA</t>
  </si>
  <si>
    <t>Adam FORSHAW</t>
  </si>
  <si>
    <t>David FOX</t>
  </si>
  <si>
    <t>Ryan FRASER</t>
  </si>
  <si>
    <t>Lee FRECKLINGTON</t>
  </si>
  <si>
    <t>Kerim FREI</t>
  </si>
  <si>
    <t>Craig GARDNER</t>
  </si>
  <si>
    <t>Gary GARDNER</t>
  </si>
  <si>
    <t>Javier GARRIDO</t>
  </si>
  <si>
    <t>Owen GARVAN</t>
  </si>
  <si>
    <t xml:space="preserve"> GEDO</t>
  </si>
  <si>
    <t>Emanuele GIACCHERINI</t>
  </si>
  <si>
    <t>Darron GIBSON</t>
  </si>
  <si>
    <t>Serge GNABRY</t>
  </si>
  <si>
    <t>Jordi GOMEZ</t>
  </si>
  <si>
    <t>Dan GOSLING</t>
  </si>
  <si>
    <t>Mark GOWER</t>
  </si>
  <si>
    <t>Paul GREEN</t>
  </si>
  <si>
    <t>Jonathon GREENING</t>
  </si>
  <si>
    <t>Adlene GUEDIOURA</t>
  </si>
  <si>
    <t>Brynjar GUNNARSSON</t>
  </si>
  <si>
    <t>Danny GUTHRIE</t>
  </si>
  <si>
    <t>Jonas GUTIERREZ</t>
  </si>
  <si>
    <t>Ryan HALL</t>
  </si>
  <si>
    <t>Adam HAMMILL</t>
  </si>
  <si>
    <t>Daniel HARDING</t>
  </si>
  <si>
    <t>Faris HAROUN</t>
  </si>
  <si>
    <t>Jeremy HELAN</t>
  </si>
  <si>
    <t>James HENRY</t>
  </si>
  <si>
    <t>Karl HENRY</t>
  </si>
  <si>
    <t>Pablo HERNANDEZ</t>
  </si>
  <si>
    <t>Jonathan HOGG</t>
  </si>
  <si>
    <t>Stuart HOLDEN</t>
  </si>
  <si>
    <t>Brian HOWARD</t>
  </si>
  <si>
    <t>Tom HUDDLESTONE</t>
  </si>
  <si>
    <t>Andy HUGHES</t>
  </si>
  <si>
    <t>Emyr HUGHES</t>
  </si>
  <si>
    <t>Steve HUNT</t>
  </si>
  <si>
    <t>Emyr HUWS</t>
  </si>
  <si>
    <t>Jordan IBE</t>
  </si>
  <si>
    <t>Stephen IRELAND</t>
  </si>
  <si>
    <t xml:space="preserve"> IRINEY</t>
  </si>
  <si>
    <t>Mauricio
auricio ISLA</t>
  </si>
  <si>
    <t>Michael JACOBS</t>
  </si>
  <si>
    <t>Matthew JAMES</t>
  </si>
  <si>
    <t>Matt JARVIS</t>
  </si>
  <si>
    <t>Mile JEDINAK</t>
  </si>
  <si>
    <t>Jermaine JENAS</t>
  </si>
  <si>
    <t>Ross JENKINS</t>
  </si>
  <si>
    <t>Bradley JOHNSON</t>
  </si>
  <si>
    <t>Jermaine JOHNSON</t>
  </si>
  <si>
    <t>Michael JOHNSON</t>
  </si>
  <si>
    <t>David JONES</t>
  </si>
  <si>
    <t>Alan JUDGE</t>
  </si>
  <si>
    <t>Kim KALLSTROM</t>
  </si>
  <si>
    <t>Jem KARACAN</t>
  </si>
  <si>
    <t>Giorgios KARAGOUNIS</t>
  </si>
  <si>
    <t>Jimmy KEBE</t>
  </si>
  <si>
    <t>Song-Yong KI</t>
  </si>
  <si>
    <t>Bo-Kyung KIM</t>
  </si>
  <si>
    <t>William KVIST</t>
  </si>
  <si>
    <t>Emmanuel LEDESEMA</t>
  </si>
  <si>
    <t>Joe LEDLEY</t>
  </si>
  <si>
    <t>Chung-Yong LEE</t>
  </si>
  <si>
    <t>Oliver LEE</t>
  </si>
  <si>
    <t>Aaron LENNON</t>
  </si>
  <si>
    <t>Jake LIVERMORE</t>
  </si>
  <si>
    <t>Marcos LOPES</t>
  </si>
  <si>
    <t>David LOPEZ</t>
  </si>
  <si>
    <t>Kazenga LUA-LUA</t>
  </si>
  <si>
    <t xml:space="preserve"> LUCAS</t>
  </si>
  <si>
    <t>John LUNDSTRAM</t>
  </si>
  <si>
    <t>Massimo LUONGO</t>
  </si>
  <si>
    <t>Jacques MAGHOMA</t>
  </si>
  <si>
    <t>Marko MARIN</t>
  </si>
  <si>
    <t>Dean MARNEY</t>
  </si>
  <si>
    <t>Ben MARSHALL</t>
  </si>
  <si>
    <t>Lee MARTIN</t>
  </si>
  <si>
    <t>Malaury MARTIN</t>
  </si>
  <si>
    <t>Omar MASCARELL</t>
  </si>
  <si>
    <t>Ryan MASON</t>
  </si>
  <si>
    <t>Nemanja MATIC</t>
  </si>
  <si>
    <t>Alan MAYBURY</t>
  </si>
  <si>
    <t>James McARTHUR</t>
  </si>
  <si>
    <t>Rhys McCABE</t>
  </si>
  <si>
    <t>Chris McCANN</t>
  </si>
  <si>
    <t>James McCARTHY</t>
  </si>
  <si>
    <t>James McCLEAN</t>
  </si>
  <si>
    <t>Gareth McCLEARY</t>
  </si>
  <si>
    <t>Pat McCOURT</t>
  </si>
  <si>
    <t>Kevin McDONALD</t>
  </si>
  <si>
    <t>Shaun McDONALD</t>
  </si>
  <si>
    <t>Josh McEACHRAN</t>
  </si>
  <si>
    <t>Aiden McGEADY</t>
  </si>
  <si>
    <t>Conor McGRANDLES</t>
  </si>
  <si>
    <t>Paul McKENNA</t>
  </si>
  <si>
    <t>Raul MEIRELES</t>
  </si>
  <si>
    <t>Jacob MELLIS</t>
  </si>
  <si>
    <t>David MEYLER</t>
  </si>
  <si>
    <t>Nenad MILIJAS</t>
  </si>
  <si>
    <t>James MILNER</t>
  </si>
  <si>
    <t>Pier MINGOIA</t>
  </si>
  <si>
    <t>Andre MORITZ</t>
  </si>
  <si>
    <t>Ravel MORRISON</t>
  </si>
  <si>
    <t>Franck MOUSSA</t>
  </si>
  <si>
    <t>Guy MOUSSI</t>
  </si>
  <si>
    <t>Alex MOWATT</t>
  </si>
  <si>
    <t>Youssuf MULUMBU</t>
  </si>
  <si>
    <t>Luke MURPHY</t>
  </si>
  <si>
    <t>Ronan MURRAY</t>
  </si>
  <si>
    <t>Sean MURRAY</t>
  </si>
  <si>
    <t>Jordan MUTCH</t>
  </si>
  <si>
    <t>Steven NAISMITH</t>
  </si>
  <si>
    <t>David NORRIS</t>
  </si>
  <si>
    <t>Oliver NORWOOD</t>
  </si>
  <si>
    <t>Stephen N'ZONZI</t>
  </si>
  <si>
    <t>Charlie OATWAY</t>
  </si>
  <si>
    <t>Jon OBI MIKEL</t>
  </si>
  <si>
    <t>Michael O'CONNOR</t>
  </si>
  <si>
    <t>Jamie O'HARA</t>
  </si>
  <si>
    <t>Eunan O'KANE</t>
  </si>
  <si>
    <t>Stuart O'KEEFE</t>
  </si>
  <si>
    <t>Jores OKORE</t>
  </si>
  <si>
    <t>Marcus OLSSON</t>
  </si>
  <si>
    <t>Gary O'NEILL</t>
  </si>
  <si>
    <t>Andrea ORLANDI</t>
  </si>
  <si>
    <t>Isaiah OSBOURNE</t>
  </si>
  <si>
    <t>Leon OSMAN</t>
  </si>
  <si>
    <t>Wilson PALACIOS</t>
  </si>
  <si>
    <t>Scott PARKER</t>
  </si>
  <si>
    <t>Jonathan PARR</t>
  </si>
  <si>
    <t>Stephen PIENAAR</t>
  </si>
  <si>
    <t>Darren PRATLEY</t>
  </si>
  <si>
    <t>Ben PRINGLE</t>
  </si>
  <si>
    <t>Bradley PRITCHARD</t>
  </si>
  <si>
    <t>David PRUTTON</t>
  </si>
  <si>
    <t>Jason PUNCHEON</t>
  </si>
  <si>
    <t>Steve QUINN</t>
  </si>
  <si>
    <t xml:space="preserve"> RAMIRES</t>
  </si>
  <si>
    <t>Gaston RAMIREZ</t>
  </si>
  <si>
    <t>Andy REID</t>
  </si>
  <si>
    <t>Steven REID</t>
  </si>
  <si>
    <t>Callum REILLY</t>
  </si>
  <si>
    <t>Keiron RICHARDSON</t>
  </si>
  <si>
    <t>Liam RIDGEWELL</t>
  </si>
  <si>
    <t>Matt RITCHIE</t>
  </si>
  <si>
    <t>Hal ROBSON-KANU</t>
  </si>
  <si>
    <t>Maxi RODRIGUEZ</t>
  </si>
  <si>
    <t>Jack RODWELL</t>
  </si>
  <si>
    <t>Diogo ROSADO</t>
  </si>
  <si>
    <t>Tomas ROSICKY</t>
  </si>
  <si>
    <t>Tommy ROWE</t>
  </si>
  <si>
    <t>Bakary SAKO</t>
  </si>
  <si>
    <t xml:space="preserve"> SANDRO</t>
  </si>
  <si>
    <t>Morgan SCHNEIDERLIN</t>
  </si>
  <si>
    <t>Brek SHEA</t>
  </si>
  <si>
    <t>Jonjo SHELVEY</t>
  </si>
  <si>
    <t>Andrew SHINNIE</t>
  </si>
  <si>
    <t>Steve SIDWELL</t>
  </si>
  <si>
    <t>Moussa SISSOKO</t>
  </si>
  <si>
    <t>Cole SKUSE</t>
  </si>
  <si>
    <t>Richard SMALLWOOD</t>
  </si>
  <si>
    <t>Robert SNODGRASS</t>
  </si>
  <si>
    <t>Alexandre SONG</t>
  </si>
  <si>
    <t>Jay SPEARING</t>
  </si>
  <si>
    <t>Junior STANISLAS</t>
  </si>
  <si>
    <t>Dale STEPHENS</t>
  </si>
  <si>
    <t>Jordan STEWART</t>
  </si>
  <si>
    <t>Brian STOCK</t>
  </si>
  <si>
    <t>Yacouba SYLLA</t>
  </si>
  <si>
    <t>Ludovic SYLVESTRE</t>
  </si>
  <si>
    <t>Jay TABB</t>
  </si>
  <si>
    <t>James TAVERNIER</t>
  </si>
  <si>
    <t>Chris TAYLOR</t>
  </si>
  <si>
    <t>Jake TAYLOR</t>
  </si>
  <si>
    <t>Matthew TAYLOR</t>
  </si>
  <si>
    <t>Ryan TAYLOR</t>
  </si>
  <si>
    <t>Joao TEIXEIRA</t>
  </si>
  <si>
    <t>Alexander TETTEY</t>
  </si>
  <si>
    <t>Kevin THOMSON</t>
  </si>
  <si>
    <t>George THORNE</t>
  </si>
  <si>
    <t>Chiek TIOTE</t>
  </si>
  <si>
    <t>Michael TONGE</t>
  </si>
  <si>
    <t>Andros TOWNSEND</t>
  </si>
  <si>
    <t>Daniel TOZSER</t>
  </si>
  <si>
    <t>Keith TREACY</t>
  </si>
  <si>
    <t>Liam TROTTER</t>
  </si>
  <si>
    <t>Ed UPSON</t>
  </si>
  <si>
    <t>Luis Antonio VALENCIA</t>
  </si>
  <si>
    <t>Josef VARGA</t>
  </si>
  <si>
    <t>David VAUGHAN</t>
  </si>
  <si>
    <t xml:space="preserve"> VICENTE</t>
  </si>
  <si>
    <t>Romain VINCELOT</t>
  </si>
  <si>
    <t>Haris VUCKIC</t>
  </si>
  <si>
    <t>Ross WALLACE</t>
  </si>
  <si>
    <t>Victor WANYAMA</t>
  </si>
  <si>
    <t>Daniel WARD</t>
  </si>
  <si>
    <t>Ben WATSON</t>
  </si>
  <si>
    <t>Vladimir WEISS</t>
  </si>
  <si>
    <t>Glenn WHELAN</t>
  </si>
  <si>
    <t>Dean WHITEHEAD</t>
  </si>
  <si>
    <t>Matt WICHELOW</t>
  </si>
  <si>
    <t>Aaron WILDIG</t>
  </si>
  <si>
    <t>Danny WILLIAMS</t>
  </si>
  <si>
    <t>Josh WRIGHT</t>
  </si>
  <si>
    <t>Merouane ZEMMAMA</t>
  </si>
  <si>
    <t>Bruno ZUCULINI</t>
  </si>
  <si>
    <t>Benik AFOBE</t>
  </si>
  <si>
    <t>Luis ALBERTO</t>
  </si>
  <si>
    <t>Gary ALEXANDER</t>
  </si>
  <si>
    <t>Jozy ALTIDORE</t>
  </si>
  <si>
    <t>Victor ANICHEBE</t>
  </si>
  <si>
    <t>Oussama ASSAIDI</t>
  </si>
  <si>
    <t>Christian ATSU</t>
  </si>
  <si>
    <t>Angelo BALANTA</t>
  </si>
  <si>
    <t>Tom BARKHUIZEN</t>
  </si>
  <si>
    <t>Ashley BARNES</t>
  </si>
  <si>
    <t>Pablo BARRERA</t>
  </si>
  <si>
    <t>Roman BEDNAR</t>
  </si>
  <si>
    <t>Craig BELLAMY</t>
  </si>
  <si>
    <t>Mason BENNETT</t>
  </si>
  <si>
    <t>Dexter BLACKSTOCK</t>
  </si>
  <si>
    <t>Fabio BORINI</t>
  </si>
  <si>
    <t>Jay BOTHROYD</t>
  </si>
  <si>
    <t>Hameur BOUAZZA</t>
  </si>
  <si>
    <t>Razak BOUKARI</t>
  </si>
  <si>
    <t>Febian BRANDY</t>
  </si>
  <si>
    <t>Chris BROWN</t>
  </si>
  <si>
    <t>Ideye BROWN</t>
  </si>
  <si>
    <t>William BUCKLEY</t>
  </si>
  <si>
    <t>Dudley CAMPBELL</t>
  </si>
  <si>
    <t>Fraizer CAMPBELL</t>
  </si>
  <si>
    <t>Marouane CHAMAKH</t>
  </si>
  <si>
    <t>Michael CHOPRA</t>
  </si>
  <si>
    <t>Leon CLARKE</t>
  </si>
  <si>
    <t>Carlton COLE</t>
  </si>
  <si>
    <t>James COPPINGER</t>
  </si>
  <si>
    <t>David COTTERILL</t>
  </si>
  <si>
    <t>Paul COUTTS</t>
  </si>
  <si>
    <t>Lee CROFT</t>
  </si>
  <si>
    <t>Mark CULLEN</t>
  </si>
  <si>
    <t>Tomasz CYWKA</t>
  </si>
  <si>
    <t>Simon DAWKINS</t>
  </si>
  <si>
    <t>James DEMETRIOU</t>
  </si>
  <si>
    <t>Matt DERBYSHIRE</t>
  </si>
  <si>
    <t>Gerard DEULOFEU</t>
  </si>
  <si>
    <t>Angel DI MARIA</t>
  </si>
  <si>
    <t>El Hadji DIOUF</t>
  </si>
  <si>
    <t>Souleymane DOUKARA</t>
  </si>
  <si>
    <t>Kevin DOYLE</t>
  </si>
  <si>
    <t>Robert EARNSHAW</t>
  </si>
  <si>
    <t>Jermaine EASTER</t>
  </si>
  <si>
    <t>Sylvan EBANKS-BLAKE</t>
  </si>
  <si>
    <t>Nathan ECCLESTON</t>
  </si>
  <si>
    <t>Nathan ELLINGTON</t>
  </si>
  <si>
    <t>Marvin EMNES</t>
  </si>
  <si>
    <t>Hogan EPHRAIM</t>
  </si>
  <si>
    <t>Jason EUELL</t>
  </si>
  <si>
    <t>Leroy FER</t>
  </si>
  <si>
    <t>Robbie FINDLEY</t>
  </si>
  <si>
    <t>Steve FLETCHER</t>
  </si>
  <si>
    <t>Mikael FORSSELL</t>
  </si>
  <si>
    <t>Marc-Antoine FORTUNE</t>
  </si>
  <si>
    <t>Richard GARCIA</t>
  </si>
  <si>
    <t>Nuno GOMES</t>
  </si>
  <si>
    <t>Yoan GOUFFRAN</t>
  </si>
  <si>
    <t>Elliott GRANDIN</t>
  </si>
  <si>
    <t>Andre GRAY</t>
  </si>
  <si>
    <t>Matt GREEN</t>
  </si>
  <si>
    <t>Magaye GUEYE</t>
  </si>
  <si>
    <t>Robert HALL</t>
  </si>
  <si>
    <t>Heidar HELGUSON</t>
  </si>
  <si>
    <t>Tom HITCHCOCK</t>
  </si>
  <si>
    <t>David HOILETT</t>
  </si>
  <si>
    <t>Grant HOLT</t>
  </si>
  <si>
    <t>Gary HOOPER</t>
  </si>
  <si>
    <t>Noel HUNT</t>
  </si>
  <si>
    <t>Nathaniel JARVIS</t>
  </si>
  <si>
    <t>Andrew JOHNSON</t>
  </si>
  <si>
    <t>Lucas JUTKIEWITCZ</t>
  </si>
  <si>
    <t>Nikola KALINIC</t>
  </si>
  <si>
    <t>Kei KAMARA</t>
  </si>
  <si>
    <t>Harry KANE</t>
  </si>
  <si>
    <t>Salim KERKAR</t>
  </si>
  <si>
    <t>Michael KIGHTLY</t>
  </si>
  <si>
    <t>Andy KING</t>
  </si>
  <si>
    <t>Joshua KING</t>
  </si>
  <si>
    <t>Anthony KNOCKAERT</t>
  </si>
  <si>
    <t>Arouna KONE</t>
  </si>
  <si>
    <t>Libor KOZAK</t>
  </si>
  <si>
    <t>Kyle LAFFERTY</t>
  </si>
  <si>
    <t>Tom LAWRENCE</t>
  </si>
  <si>
    <t>Alan LEE</t>
  </si>
  <si>
    <t>Kieran LEE</t>
  </si>
  <si>
    <t>Tadanari LEE</t>
  </si>
  <si>
    <t>Joe LOLLEY</t>
  </si>
  <si>
    <t>Peter LOVENKRANDS</t>
  </si>
  <si>
    <t>Loumana LUA-LUA</t>
  </si>
  <si>
    <t>Craig MACKAIL-SMITH</t>
  </si>
  <si>
    <t>Jamie MACKIE</t>
  </si>
  <si>
    <t>Gary MADINE</t>
  </si>
  <si>
    <t>Sadio MANE</t>
  </si>
  <si>
    <t>Mathieu MANSET</t>
  </si>
  <si>
    <t>Lazar MARKOVIC</t>
  </si>
  <si>
    <t>John MARQUIS</t>
  </si>
  <si>
    <t>Steve MAY</t>
  </si>
  <si>
    <t>Nick MAYNARD</t>
  </si>
  <si>
    <t>Emmanuel MAYUKA</t>
  </si>
  <si>
    <t>Kenny MILLER</t>
  </si>
  <si>
    <t>David MOBURG KARLSSON</t>
  </si>
  <si>
    <t>Brian MONTENEGRO</t>
  </si>
  <si>
    <t>Jefferson MONTERO</t>
  </si>
  <si>
    <t>Ian MOORE</t>
  </si>
  <si>
    <t>Montell MOORE</t>
  </si>
  <si>
    <t>Steve MORISON</t>
  </si>
  <si>
    <t>Victor MOSES</t>
  </si>
  <si>
    <t>Daryl MURPHY</t>
  </si>
  <si>
    <t>Josh MURPHY</t>
  </si>
  <si>
    <t>Glenn MURRAY</t>
  </si>
  <si>
    <t>David NGOG</t>
  </si>
  <si>
    <t>Alex NIMELY</t>
  </si>
  <si>
    <t>Atdhe NUHIU</t>
  </si>
  <si>
    <t>Ramon NUNEZ</t>
  </si>
  <si>
    <t>Charles N'ZOGBIA</t>
  </si>
  <si>
    <t>Gabriel OBERTAN</t>
  </si>
  <si>
    <t>Sanmi ODELUSI</t>
  </si>
  <si>
    <t>Peter ODEMWINGIE</t>
  </si>
  <si>
    <t>Moses ODUBAJO</t>
  </si>
  <si>
    <t>Bartholomew OGBECHE</t>
  </si>
  <si>
    <t>Seyi OLOFINJANA</t>
  </si>
  <si>
    <t>Cameron PARK</t>
  </si>
  <si>
    <t>Chu-Yung PARK</t>
  </si>
  <si>
    <t>Martin PATERSON</t>
  </si>
  <si>
    <t>Jermaine PENNANT</t>
  </si>
  <si>
    <t>Joao PEREIRA SILVA</t>
  </si>
  <si>
    <t>Lucas PIAZON</t>
  </si>
  <si>
    <t>Frederic PIQUIONNE</t>
  </si>
  <si>
    <t>Lukas PODOLSKI</t>
  </si>
  <si>
    <t>Dominic POLEAN</t>
  </si>
  <si>
    <t>Nick POWELL</t>
  </si>
  <si>
    <t>Alejandro POZUELO</t>
  </si>
  <si>
    <t>Alex REVELL</t>
  </si>
  <si>
    <t>Cristian RIVEROS</t>
  </si>
  <si>
    <t>Emmanuel RIVIERE</t>
  </si>
  <si>
    <t>Jason ROBERTS</t>
  </si>
  <si>
    <t>Hugo RODALLEGA</t>
  </si>
  <si>
    <t>Jay RODRIGUEZ</t>
  </si>
  <si>
    <t>Markus ROSENBERG</t>
  </si>
  <si>
    <t>Bryan RUIZ</t>
  </si>
  <si>
    <t>Orlando SA</t>
  </si>
  <si>
    <t>Yannick SAGBO</t>
  </si>
  <si>
    <t>Lloyd SAM</t>
  </si>
  <si>
    <t>Conor SAMMON</t>
  </si>
  <si>
    <t>Yaya SANOGO</t>
  </si>
  <si>
    <t>Sean SCANNELL</t>
  </si>
  <si>
    <t>Jeffrey SCHLUPP</t>
  </si>
  <si>
    <t>Ibra SEKAJJA</t>
  </si>
  <si>
    <t>Stephane SESSEGNON</t>
  </si>
  <si>
    <t>Bjorn SIGURDARSON</t>
  </si>
  <si>
    <t>Jay SIMPSON</t>
  </si>
  <si>
    <t>Scott SINCLAIR</t>
  </si>
  <si>
    <t>Roberto SOLDADO</t>
  </si>
  <si>
    <t>Davide SOMMA</t>
  </si>
  <si>
    <t>Marvin SORDELL</t>
  </si>
  <si>
    <t>James SPRAY</t>
  </si>
  <si>
    <t>Jonathan STEAD</t>
  </si>
  <si>
    <t>Cameron STEWART</t>
  </si>
  <si>
    <t>Craig TANNER</t>
  </si>
  <si>
    <t>Paul TAYLOR</t>
  </si>
  <si>
    <t>Gary TAYLOR-FLETCHER</t>
  </si>
  <si>
    <t>Lee TOMLIN</t>
  </si>
  <si>
    <t>Enner VALENCIA</t>
  </si>
  <si>
    <t>Jamie VARDY</t>
  </si>
  <si>
    <t>Luke VARNEY</t>
  </si>
  <si>
    <t>Alvaro VAZQUEZ</t>
  </si>
  <si>
    <t>Carlos VELA</t>
  </si>
  <si>
    <t>Etien VELIKONJA</t>
  </si>
  <si>
    <t>Apostolos VELLIOS</t>
  </si>
  <si>
    <t>Jelle VOSSEN</t>
  </si>
  <si>
    <t>Simon VUKCEVIC</t>
  </si>
  <si>
    <t>Martyn WAGHORN</t>
  </si>
  <si>
    <t>Paul WARNE</t>
  </si>
  <si>
    <t>Connor WICKHAM</t>
  </si>
  <si>
    <t>Yanic WILDSCHUT</t>
  </si>
  <si>
    <t>Luke WILLIAMS</t>
  </si>
  <si>
    <t>Callum WILSON</t>
  </si>
  <si>
    <t>Chris WOOD</t>
  </si>
  <si>
    <t>Martyn WOOLFORD</t>
  </si>
  <si>
    <t>Shaun WRIGHT-PHILLIPS</t>
  </si>
  <si>
    <t>Ashley YOUNG</t>
  </si>
  <si>
    <t>Bobby ZAMORA</t>
  </si>
  <si>
    <t>Mauro ZARATE</t>
  </si>
  <si>
    <t>Nikola ZIGIC</t>
  </si>
  <si>
    <t>Claude DIELNA</t>
  </si>
  <si>
    <t>Brian LENIHAN</t>
  </si>
  <si>
    <t>Angel MARTINEZ</t>
  </si>
  <si>
    <t>DIF</t>
  </si>
  <si>
    <t>AJAX TREESDOWN Total</t>
  </si>
  <si>
    <t>BREAST HOMAGE ALBION Total</t>
  </si>
  <si>
    <t>BRUSH IT, MUNCH, AND GAG BACK Total</t>
  </si>
  <si>
    <t>CHICAGO SAUSAGE KINGS Total</t>
  </si>
  <si>
    <t>EUXTON SOUTH END Total</t>
  </si>
  <si>
    <t>FORTUNA DUFFLECOAT Total</t>
  </si>
  <si>
    <t>JEAN PIERRE'S TAP INS Total</t>
  </si>
  <si>
    <t>LOCOMOTIVE LEIGHPZIG Total</t>
  </si>
  <si>
    <t>MICKY QUINN'S SHIRT Total</t>
  </si>
  <si>
    <t>MURDER ON ZIDANE'S FLOOR Total</t>
  </si>
  <si>
    <t>REAL MADRID ICULE UNITED Total</t>
  </si>
  <si>
    <t>SAINT JOHN'S Total</t>
  </si>
  <si>
    <t>SPORTING ANATTYJACKET Total</t>
  </si>
  <si>
    <t>SPORTING LESBIANS Total</t>
  </si>
  <si>
    <t>THE JORDI GOMEZ LOVE-IN Total</t>
  </si>
  <si>
    <t>TOLLER BOYS 13 Total</t>
  </si>
  <si>
    <t>ID</t>
  </si>
  <si>
    <t>In progress</t>
  </si>
  <si>
    <t>Not started</t>
  </si>
  <si>
    <t>Champ</t>
  </si>
  <si>
    <t>Premier</t>
  </si>
  <si>
    <t>Date</t>
  </si>
  <si>
    <t xml:space="preserve">Home </t>
  </si>
  <si>
    <t xml:space="preserve">Thu </t>
  </si>
  <si>
    <t>*</t>
  </si>
  <si>
    <t/>
  </si>
  <si>
    <t>Champs Lge</t>
  </si>
  <si>
    <t>Roma</t>
  </si>
  <si>
    <t>Sporting Lisbon</t>
  </si>
  <si>
    <t>Galatasary</t>
  </si>
  <si>
    <t>FC Basle</t>
  </si>
  <si>
    <t>Europa</t>
  </si>
  <si>
    <t>Krasnador</t>
  </si>
  <si>
    <t>Besiktas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</si>
</sst>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&quot;£&quot;#,##0.0"/>
    <numFmt numFmtId="166" formatCode="ddd\ dd\ mmm\ yy"/>
    <numFmt numFmtId="167" formatCode="ddd\,\ d\ mmmm"/>
    <numFmt numFmtId="168" formatCode="ddd\,\ d\ mmm"/>
    <numFmt numFmtId="169" formatCode="ddd\,\ dd\ m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AEBCE1"/>
      <name val="Arial"/>
      <family val="2"/>
    </font>
    <font>
      <b/>
      <i/>
      <sz val="18"/>
      <color rgb="FF012060"/>
      <name val="Arial"/>
      <family val="2"/>
    </font>
    <font>
      <sz val="11"/>
      <color rgb="FF012060"/>
      <name val="Arial"/>
      <family val="2"/>
    </font>
    <font>
      <sz val="24"/>
      <color rgb="FFAEBCE1"/>
      <name val="Arial"/>
      <family val="2"/>
    </font>
    <font>
      <sz val="18"/>
      <color rgb="FFAEBCE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12060"/>
      <name val="Arial"/>
      <family val="2"/>
    </font>
    <font>
      <sz val="10"/>
      <color rgb="FFAEBCE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2060"/>
        <bgColor indexed="64"/>
      </patternFill>
    </fill>
    <fill>
      <patternFill patternType="solid">
        <fgColor rgb="FFAEB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12060"/>
      </left>
      <right style="thin">
        <color rgb="FF012060"/>
      </right>
      <top style="thin">
        <color rgb="FF012060"/>
      </top>
      <bottom style="thin">
        <color rgb="FF012060"/>
      </bottom>
      <diagonal/>
    </border>
    <border>
      <left style="thin">
        <color indexed="64"/>
      </left>
      <right/>
      <top style="thin">
        <color rgb="FF012060"/>
      </top>
      <bottom/>
      <diagonal/>
    </border>
    <border>
      <left/>
      <right style="thin">
        <color indexed="64"/>
      </right>
      <top style="thin">
        <color rgb="FF012060"/>
      </top>
      <bottom/>
      <diagonal/>
    </border>
    <border>
      <left style="thin">
        <color indexed="64"/>
      </left>
      <right style="thin">
        <color indexed="64"/>
      </right>
      <top style="thick">
        <color rgb="FF01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012060"/>
      </top>
      <bottom style="thin">
        <color indexed="64"/>
      </bottom>
      <diagonal/>
    </border>
    <border>
      <left style="thin">
        <color indexed="64"/>
      </left>
      <right/>
      <top style="thick">
        <color rgb="FF012060"/>
      </top>
      <bottom style="thin">
        <color indexed="64"/>
      </bottom>
      <diagonal/>
    </border>
    <border>
      <left/>
      <right/>
      <top style="thick">
        <color rgb="FF012060"/>
      </top>
      <bottom style="thin">
        <color indexed="64"/>
      </bottom>
      <diagonal/>
    </border>
    <border>
      <left/>
      <right style="thin">
        <color rgb="FF012060"/>
      </right>
      <top style="thin">
        <color rgb="FF012060"/>
      </top>
      <bottom style="thin">
        <color rgb="FF012060"/>
      </bottom>
      <diagonal/>
    </border>
    <border>
      <left style="thin">
        <color rgb="FF012060"/>
      </left>
      <right/>
      <top style="thin">
        <color rgb="FF012060"/>
      </top>
      <bottom style="thin">
        <color rgb="FF012060"/>
      </bottom>
      <diagonal/>
    </border>
    <border>
      <left/>
      <right/>
      <top style="thin">
        <color rgb="FF012060"/>
      </top>
      <bottom style="thin">
        <color rgb="FF01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12060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quotePrefix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/>
    </xf>
    <xf numFmtId="0" fontId="1" fillId="2" borderId="6" xfId="0" quotePrefix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quotePrefix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 shrinkToFit="1"/>
    </xf>
    <xf numFmtId="0" fontId="1" fillId="4" borderId="1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horizontal="center" vertical="center" shrinkToFit="1"/>
    </xf>
    <xf numFmtId="165" fontId="1" fillId="4" borderId="8" xfId="0" applyNumberFormat="1" applyFont="1" applyFill="1" applyBorder="1" applyAlignment="1">
      <alignment vertical="center" shrinkToFit="1"/>
    </xf>
    <xf numFmtId="165" fontId="1" fillId="4" borderId="1" xfId="0" applyNumberFormat="1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2" borderId="22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 shrinkToFit="1"/>
    </xf>
    <xf numFmtId="165" fontId="1" fillId="4" borderId="24" xfId="0" applyNumberFormat="1" applyFont="1" applyFill="1" applyBorder="1" applyAlignment="1">
      <alignment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/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0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166" fontId="10" fillId="3" borderId="1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167" fontId="12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>
      <alignment horizontal="center" vertical="center" shrinkToFit="1"/>
    </xf>
    <xf numFmtId="0" fontId="13" fillId="0" borderId="0" xfId="0" applyFont="1"/>
    <xf numFmtId="0" fontId="10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29" xfId="0" applyFont="1" applyFill="1" applyBorder="1" applyAlignment="1">
      <alignment vertical="center" shrinkToFit="1"/>
    </xf>
    <xf numFmtId="165" fontId="1" fillId="2" borderId="29" xfId="0" applyNumberFormat="1" applyFont="1" applyFill="1" applyBorder="1" applyAlignment="1">
      <alignment vertical="center" shrinkToFit="1"/>
    </xf>
    <xf numFmtId="0" fontId="0" fillId="5" borderId="22" xfId="0" applyFill="1" applyBorder="1" applyAlignment="1">
      <alignment horizontal="left"/>
    </xf>
    <xf numFmtId="0" fontId="0" fillId="5" borderId="22" xfId="0" applyFill="1" applyBorder="1" applyAlignment="1">
      <alignment horizontal="right"/>
    </xf>
    <xf numFmtId="0" fontId="0" fillId="6" borderId="22" xfId="0" applyFill="1" applyBorder="1" applyAlignment="1">
      <alignment horizontal="left"/>
    </xf>
    <xf numFmtId="0" fontId="0" fillId="6" borderId="22" xfId="0" applyFill="1" applyBorder="1" applyAlignment="1">
      <alignment horizontal="right"/>
    </xf>
    <xf numFmtId="0" fontId="0" fillId="7" borderId="22" xfId="0" applyFill="1" applyBorder="1" applyAlignment="1"/>
    <xf numFmtId="0" fontId="0" fillId="7" borderId="22" xfId="0" applyFill="1" applyBorder="1" applyAlignment="1">
      <alignment horizontal="right"/>
    </xf>
    <xf numFmtId="0" fontId="0" fillId="5" borderId="30" xfId="0" applyFill="1" applyBorder="1" applyAlignment="1">
      <alignment horizontal="left"/>
    </xf>
    <xf numFmtId="0" fontId="0" fillId="5" borderId="30" xfId="0" applyFill="1" applyBorder="1" applyAlignment="1">
      <alignment horizontal="right"/>
    </xf>
    <xf numFmtId="0" fontId="0" fillId="6" borderId="30" xfId="0" applyFill="1" applyBorder="1" applyAlignment="1">
      <alignment horizontal="left"/>
    </xf>
    <xf numFmtId="0" fontId="0" fillId="6" borderId="30" xfId="0" applyFill="1" applyBorder="1" applyAlignment="1">
      <alignment horizontal="right"/>
    </xf>
    <xf numFmtId="0" fontId="0" fillId="7" borderId="30" xfId="0" applyFill="1" applyBorder="1" applyAlignment="1"/>
    <xf numFmtId="0" fontId="0" fillId="7" borderId="30" xfId="0" applyFill="1" applyBorder="1" applyAlignment="1">
      <alignment horizontal="right"/>
    </xf>
    <xf numFmtId="0" fontId="0" fillId="0" borderId="13" xfId="0" applyBorder="1" applyAlignment="1">
      <alignment horizontal="left"/>
    </xf>
    <xf numFmtId="0" fontId="4" fillId="4" borderId="31" xfId="0" applyFont="1" applyFill="1" applyBorder="1" applyAlignment="1">
      <alignment vertical="center"/>
    </xf>
    <xf numFmtId="0" fontId="4" fillId="4" borderId="31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left"/>
    </xf>
    <xf numFmtId="168" fontId="9" fillId="4" borderId="0" xfId="0" applyNumberFormat="1" applyFont="1" applyFill="1" applyAlignment="1">
      <alignment horizontal="left" vertical="center"/>
    </xf>
    <xf numFmtId="168" fontId="10" fillId="3" borderId="0" xfId="0" applyNumberFormat="1" applyFont="1" applyFill="1" applyAlignment="1">
      <alignment horizontal="left"/>
    </xf>
    <xf numFmtId="168" fontId="7" fillId="0" borderId="0" xfId="0" applyNumberFormat="1" applyFont="1" applyAlignment="1">
      <alignment horizontal="left"/>
    </xf>
    <xf numFmtId="0" fontId="1" fillId="0" borderId="0" xfId="0" applyFont="1"/>
    <xf numFmtId="164" fontId="7" fillId="0" borderId="0" xfId="0" applyNumberFormat="1" applyFont="1" applyAlignment="1">
      <alignment horizontal="right"/>
    </xf>
    <xf numFmtId="0" fontId="7" fillId="0" borderId="0" xfId="0" applyFont="1"/>
    <xf numFmtId="164" fontId="10" fillId="3" borderId="0" xfId="0" applyNumberFormat="1" applyFont="1" applyFill="1" applyAlignment="1">
      <alignment horizontal="right"/>
    </xf>
    <xf numFmtId="0" fontId="10" fillId="3" borderId="0" xfId="0" applyFont="1" applyFill="1"/>
    <xf numFmtId="0" fontId="9" fillId="8" borderId="0" xfId="0" applyFont="1" applyFill="1" applyAlignment="1">
      <alignment horizontal="left" vertical="center"/>
    </xf>
    <xf numFmtId="0" fontId="11" fillId="0" borderId="0" xfId="0" applyFont="1"/>
    <xf numFmtId="0" fontId="4" fillId="2" borderId="5" xfId="0" applyFont="1" applyFill="1" applyBorder="1" applyAlignment="1">
      <alignment vertical="center"/>
    </xf>
    <xf numFmtId="0" fontId="4" fillId="2" borderId="6" xfId="0" quotePrefix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69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167" fontId="3" fillId="4" borderId="27" xfId="0" applyNumberFormat="1" applyFont="1" applyFill="1" applyBorder="1" applyAlignment="1">
      <alignment horizontal="left" vertical="center"/>
    </xf>
    <xf numFmtId="167" fontId="3" fillId="4" borderId="28" xfId="0" applyNumberFormat="1" applyFont="1" applyFill="1" applyBorder="1" applyAlignment="1">
      <alignment horizontal="left" vertical="center"/>
    </xf>
    <xf numFmtId="167" fontId="3" fillId="4" borderId="2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22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012060"/>
        </patternFill>
      </fill>
    </dxf>
  </dxfs>
  <tableStyles count="0" defaultTableStyle="TableStyleMedium2" defaultPivotStyle="PivotStyleLight16"/>
  <colors>
    <mruColors>
      <color rgb="FFFFFFFF"/>
      <color rgb="FF012060"/>
      <color rgb="FFAEBC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638128</xdr:colOff>
      <xdr:row>0</xdr:row>
      <xdr:rowOff>619078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571453" cy="5714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17</xdr:row>
      <xdr:rowOff>295275</xdr:rowOff>
    </xdr:from>
    <xdr:to>
      <xdr:col>21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38</xdr:row>
      <xdr:rowOff>304800</xdr:rowOff>
    </xdr:from>
    <xdr:to>
      <xdr:col>21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61</xdr:row>
      <xdr:rowOff>257175</xdr:rowOff>
    </xdr:from>
    <xdr:to>
      <xdr:col>21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82</xdr:row>
      <xdr:rowOff>285750</xdr:rowOff>
    </xdr:from>
    <xdr:to>
      <xdr:col>21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105</xdr:row>
      <xdr:rowOff>276225</xdr:rowOff>
    </xdr:from>
    <xdr:to>
      <xdr:col>21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126</xdr:row>
      <xdr:rowOff>266700</xdr:rowOff>
    </xdr:from>
    <xdr:to>
      <xdr:col>21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149</xdr:row>
      <xdr:rowOff>276225</xdr:rowOff>
    </xdr:from>
    <xdr:to>
      <xdr:col>21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170</xdr:row>
      <xdr:rowOff>266700</xdr:rowOff>
    </xdr:from>
    <xdr:to>
      <xdr:col>21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193</xdr:row>
      <xdr:rowOff>285750</xdr:rowOff>
    </xdr:from>
    <xdr:to>
      <xdr:col>21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214</xdr:row>
      <xdr:rowOff>285750</xdr:rowOff>
    </xdr:from>
    <xdr:to>
      <xdr:col>21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237</xdr:row>
      <xdr:rowOff>285750</xdr:rowOff>
    </xdr:from>
    <xdr:to>
      <xdr:col>21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258</xdr:row>
      <xdr:rowOff>285750</xdr:rowOff>
    </xdr:from>
    <xdr:to>
      <xdr:col>21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281</xdr:row>
      <xdr:rowOff>285750</xdr:rowOff>
    </xdr:from>
    <xdr:to>
      <xdr:col>21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302</xdr:row>
      <xdr:rowOff>285750</xdr:rowOff>
    </xdr:from>
    <xdr:to>
      <xdr:col>21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325</xdr:row>
      <xdr:rowOff>276225</xdr:rowOff>
    </xdr:from>
    <xdr:to>
      <xdr:col>21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346</xdr:row>
      <xdr:rowOff>276225</xdr:rowOff>
    </xdr:from>
    <xdr:to>
      <xdr:col>21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33826250"/>
          <a:ext cx="1462919" cy="1462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U56"/>
  <sheetViews>
    <sheetView tabSelected="1" workbookViewId="0"/>
  </sheetViews>
  <sheetFormatPr defaultRowHeight="18" customHeight="1" x14ac:dyDescent="0.2"/>
  <cols>
    <col min="1" max="1" width="9.140625" style="54"/>
    <col min="2" max="2" width="22.42578125" style="54" customWidth="1"/>
    <col min="3" max="3" width="4.85546875" style="54" customWidth="1"/>
    <col min="4" max="4" width="14.7109375" style="104" customWidth="1"/>
    <col min="5" max="5" width="40.7109375" style="54" customWidth="1"/>
    <col min="6" max="6" width="3.42578125" style="55" customWidth="1"/>
    <col min="7" max="7" width="3.42578125" style="53" customWidth="1"/>
    <col min="8" max="8" width="2.7109375" style="55" customWidth="1"/>
    <col min="9" max="9" width="1.5703125" style="55" customWidth="1"/>
    <col min="10" max="10" width="36.140625" style="54" customWidth="1"/>
    <col min="11" max="16384" width="9.140625" style="54"/>
  </cols>
  <sheetData>
    <row r="1" spans="1:21" ht="18" customHeight="1" x14ac:dyDescent="0.2">
      <c r="A1" s="101"/>
      <c r="B1" s="62" t="s">
        <v>458</v>
      </c>
      <c r="C1" s="62" t="s">
        <v>459</v>
      </c>
      <c r="D1" s="102" t="s">
        <v>486</v>
      </c>
      <c r="E1" s="110" t="s">
        <v>1222</v>
      </c>
      <c r="F1" s="60"/>
      <c r="G1" s="63"/>
      <c r="H1" s="60"/>
      <c r="I1" s="60"/>
      <c r="J1" s="59"/>
      <c r="K1" s="59"/>
      <c r="L1" s="59"/>
      <c r="M1" s="59"/>
      <c r="N1" s="59"/>
      <c r="O1" s="59"/>
      <c r="P1" s="59"/>
      <c r="Q1" s="59"/>
      <c r="R1" s="59"/>
    </row>
    <row r="2" spans="1:21" ht="18" customHeight="1" x14ac:dyDescent="0.2">
      <c r="A2" s="101">
        <v>18</v>
      </c>
      <c r="B2" s="56" t="str">
        <f>IF(A2="","",INDEX(Diary!E:E,MATCH(C2,Diary!A:A,0)))</f>
        <v>Dream League</v>
      </c>
      <c r="C2" s="56">
        <f>IF(A2="","",INDEX(Fixtures!B:B,MATCH(A2,Fixtures!A:A,0)))</f>
        <v>3</v>
      </c>
      <c r="D2" s="103">
        <f>IF(A2="","",INDEX(Diary!C:C,MATCH(C2,Diary!A:A,0)))</f>
        <v>41904</v>
      </c>
      <c r="E2" s="57" t="str">
        <f>IF(A2="","",INDEX(Fixtures!E:E,MATCH(A2,Fixtures!A:A,0)))</f>
        <v>JEAN PIERRE'S TAP INS</v>
      </c>
      <c r="F2" s="58">
        <f>IF(A2="","",INDEX(Fixtures!I:I,MATCH(A2,Fixtures!A:A,0)))</f>
        <v>3</v>
      </c>
      <c r="G2" s="64" t="s">
        <v>443</v>
      </c>
      <c r="H2" s="58">
        <f>IF(A2="","",INDEX(Fixtures!J:J,MATCH(A2,Fixtures!A:A,0)))</f>
        <v>2</v>
      </c>
      <c r="I2" s="58"/>
      <c r="J2" s="61" t="str">
        <f>IF(A2="","",INDEX(Fixtures!F:F,MATCH(A2,Fixtures!A:A,0)))</f>
        <v>SPORTING ANATTYJACKET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18" customHeight="1" x14ac:dyDescent="0.2">
      <c r="A3" s="101">
        <v>19</v>
      </c>
      <c r="B3" s="56"/>
      <c r="C3" s="56"/>
      <c r="D3" s="103"/>
      <c r="E3" s="57" t="str">
        <f>IF(A3="","",INDEX(Fixtures!E:E,MATCH(A3,Fixtures!A:A,0)))</f>
        <v>THE JORDI GOMEZ LOVE-IN</v>
      </c>
      <c r="F3" s="58">
        <f>IF(A3="","",INDEX(Fixtures!I:I,MATCH(A3,Fixtures!A:A,0)))</f>
        <v>2</v>
      </c>
      <c r="G3" s="64" t="s">
        <v>443</v>
      </c>
      <c r="H3" s="58">
        <f>IF(A3="","",INDEX(Fixtures!J:J,MATCH(A3,Fixtures!A:A,0)))</f>
        <v>0</v>
      </c>
      <c r="I3" s="58"/>
      <c r="J3" s="61" t="str">
        <f>IF(A3="","",INDEX(Fixtures!F:F,MATCH(A3,Fixtures!A:A,0)))</f>
        <v>TOLLER BOYS 13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18" customHeight="1" x14ac:dyDescent="0.2">
      <c r="A4" s="101">
        <v>20</v>
      </c>
      <c r="B4" s="56"/>
      <c r="C4" s="56"/>
      <c r="D4" s="103"/>
      <c r="E4" s="57" t="str">
        <f>IF(A4="","",INDEX(Fixtures!E:E,MATCH(A4,Fixtures!A:A,0)))</f>
        <v>FORTUNA DUFFLECOAT</v>
      </c>
      <c r="F4" s="58">
        <f>IF(A4="","",INDEX(Fixtures!I:I,MATCH(A4,Fixtures!A:A,0)))</f>
        <v>0</v>
      </c>
      <c r="G4" s="64" t="s">
        <v>443</v>
      </c>
      <c r="H4" s="58">
        <f>IF(A4="","",INDEX(Fixtures!J:J,MATCH(A4,Fixtures!A:A,0)))</f>
        <v>0</v>
      </c>
      <c r="I4" s="58"/>
      <c r="J4" s="61" t="str">
        <f>IF(A4="","",INDEX(Fixtures!F:F,MATCH(A4,Fixtures!A:A,0)))</f>
        <v>BRUSH IT, MUNCH, AND GAG BACK</v>
      </c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18" customHeight="1" x14ac:dyDescent="0.2">
      <c r="A5" s="101">
        <v>21</v>
      </c>
      <c r="B5" s="56"/>
      <c r="C5" s="56"/>
      <c r="D5" s="103"/>
      <c r="E5" s="57" t="str">
        <f>IF(A5="","",INDEX(Fixtures!E:E,MATCH(A5,Fixtures!A:A,0)))</f>
        <v>AJAX TREESDOWN</v>
      </c>
      <c r="F5" s="58">
        <f>IF(A5="","",INDEX(Fixtures!I:I,MATCH(A5,Fixtures!A:A,0)))</f>
        <v>1</v>
      </c>
      <c r="G5" s="64" t="s">
        <v>443</v>
      </c>
      <c r="H5" s="58">
        <f>IF(A5="","",INDEX(Fixtures!J:J,MATCH(A5,Fixtures!A:A,0)))</f>
        <v>3</v>
      </c>
      <c r="I5" s="58"/>
      <c r="J5" s="61" t="str">
        <f>IF(A5="","",INDEX(Fixtures!F:F,MATCH(A5,Fixtures!A:A,0)))</f>
        <v>CHICAGO SAUSAGE KINGS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18" customHeight="1" x14ac:dyDescent="0.2">
      <c r="A6" s="101">
        <v>22</v>
      </c>
      <c r="B6" s="56"/>
      <c r="C6" s="56"/>
      <c r="D6" s="103"/>
      <c r="E6" s="57" t="str">
        <f>IF(A6="","",INDEX(Fixtures!E:E,MATCH(A6,Fixtures!A:A,0)))</f>
        <v>SAINT JOHN'S</v>
      </c>
      <c r="F6" s="58">
        <f>IF(A6="","",INDEX(Fixtures!I:I,MATCH(A6,Fixtures!A:A,0)))</f>
        <v>1</v>
      </c>
      <c r="G6" s="64" t="s">
        <v>443</v>
      </c>
      <c r="H6" s="58">
        <f>IF(A6="","",INDEX(Fixtures!J:J,MATCH(A6,Fixtures!A:A,0)))</f>
        <v>2</v>
      </c>
      <c r="I6" s="58"/>
      <c r="J6" s="61" t="str">
        <f>IF(A6="","",INDEX(Fixtures!F:F,MATCH(A6,Fixtures!A:A,0)))</f>
        <v>LOCOMOTIVE LEIGHPZIG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1" ht="18" customHeight="1" x14ac:dyDescent="0.2">
      <c r="A7" s="101">
        <v>23</v>
      </c>
      <c r="B7" s="56"/>
      <c r="C7" s="56"/>
      <c r="D7" s="103"/>
      <c r="E7" s="57" t="str">
        <f>IF(A7="","",INDEX(Fixtures!E:E,MATCH(A7,Fixtures!A:A,0)))</f>
        <v>SPORTING LESBIANS</v>
      </c>
      <c r="F7" s="58">
        <f>IF(A7="","",INDEX(Fixtures!I:I,MATCH(A7,Fixtures!A:A,0)))</f>
        <v>0</v>
      </c>
      <c r="G7" s="64" t="s">
        <v>443</v>
      </c>
      <c r="H7" s="58">
        <f>IF(A7="","",INDEX(Fixtures!J:J,MATCH(A7,Fixtures!A:A,0)))</f>
        <v>4</v>
      </c>
      <c r="I7" s="58"/>
      <c r="J7" s="61" t="str">
        <f>IF(A7="","",INDEX(Fixtures!F:F,MATCH(A7,Fixtures!A:A,0)))</f>
        <v>MURDER ON ZIDANE'S FLOOR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</row>
    <row r="8" spans="1:21" ht="18" customHeight="1" x14ac:dyDescent="0.2">
      <c r="A8" s="101">
        <v>24</v>
      </c>
      <c r="B8" s="56"/>
      <c r="C8" s="56"/>
      <c r="D8" s="103"/>
      <c r="E8" s="57" t="str">
        <f>IF(A8="","",INDEX(Fixtures!E:E,MATCH(A8,Fixtures!A:A,0)))</f>
        <v>REAL MADRID ICULE UNITED</v>
      </c>
      <c r="F8" s="58">
        <f>IF(A8="","",INDEX(Fixtures!I:I,MATCH(A8,Fixtures!A:A,0)))</f>
        <v>2</v>
      </c>
      <c r="G8" s="64" t="s">
        <v>443</v>
      </c>
      <c r="H8" s="58">
        <f>IF(A8="","",INDEX(Fixtures!J:J,MATCH(A8,Fixtures!A:A,0)))</f>
        <v>0</v>
      </c>
      <c r="I8" s="58"/>
      <c r="J8" s="61" t="str">
        <f>IF(A8="","",INDEX(Fixtures!F:F,MATCH(A8,Fixtures!A:A,0)))</f>
        <v>EUXTON SOUTH END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</row>
    <row r="9" spans="1:21" ht="18" customHeight="1" x14ac:dyDescent="0.2">
      <c r="A9" s="101">
        <v>25</v>
      </c>
      <c r="B9" s="56"/>
      <c r="C9" s="56"/>
      <c r="D9" s="103"/>
      <c r="E9" s="57" t="str">
        <f>IF(A9="","",INDEX(Fixtures!E:E,MATCH(A9,Fixtures!A:A,0)))</f>
        <v>MICKY QUINN'S SHIRT</v>
      </c>
      <c r="F9" s="58">
        <f>IF(A9="","",INDEX(Fixtures!I:I,MATCH(A9,Fixtures!A:A,0)))</f>
        <v>0</v>
      </c>
      <c r="G9" s="64" t="s">
        <v>443</v>
      </c>
      <c r="H9" s="58">
        <f>IF(A9="","",INDEX(Fixtures!J:J,MATCH(A9,Fixtures!A:A,0)))</f>
        <v>0</v>
      </c>
      <c r="I9" s="58"/>
      <c r="J9" s="61" t="str">
        <f>IF(A9="","",INDEX(Fixtures!F:F,MATCH(A9,Fixtures!A:A,0)))</f>
        <v>BREAST HOMAGE ALBION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ht="18" customHeight="1" x14ac:dyDescent="0.2">
      <c r="A10" s="101"/>
      <c r="B10" s="62" t="s">
        <v>458</v>
      </c>
      <c r="C10" s="62" t="s">
        <v>459</v>
      </c>
      <c r="D10" s="102" t="s">
        <v>486</v>
      </c>
      <c r="E10" s="110" t="s">
        <v>509</v>
      </c>
      <c r="F10" s="60"/>
      <c r="G10" s="63"/>
      <c r="H10" s="60"/>
      <c r="I10" s="60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1:21" ht="18" customHeight="1" x14ac:dyDescent="0.2">
      <c r="A11" s="101"/>
      <c r="B11" s="56" t="str">
        <f>IF(A11="","",INDEX(Diary!E:E,MATCH(C11,Diary!A:A,0)))</f>
        <v/>
      </c>
      <c r="C11" s="56" t="str">
        <f>IF(A11="","",INDEX(Fixtures!B:B,MATCH(A11,Fixtures!A:A,0)))</f>
        <v/>
      </c>
      <c r="D11" s="103" t="str">
        <f>IF(A11="","",INDEX(Diary!C:C,MATCH(C11,Diary!A:A,0)))</f>
        <v/>
      </c>
      <c r="E11" s="57"/>
      <c r="F11" s="58"/>
      <c r="G11" s="64" t="s">
        <v>445</v>
      </c>
      <c r="H11" s="58"/>
      <c r="I11" s="58"/>
      <c r="J11" s="61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1:21" ht="18" customHeight="1" x14ac:dyDescent="0.2">
      <c r="A12" s="101"/>
      <c r="B12" s="56" t="str">
        <f>IF(A12="","",INDEX(Diary!E:E,MATCH(C12,Diary!A:A,0)))</f>
        <v/>
      </c>
      <c r="C12" s="56" t="str">
        <f>IF(A12="","",INDEX(Fixtures!B:B,MATCH(A12,Fixtures!A:A,0)))</f>
        <v/>
      </c>
      <c r="D12" s="103" t="str">
        <f>IF(A12="","",INDEX(Diary!C:C,MATCH(C12,Diary!A:A,0)))</f>
        <v/>
      </c>
      <c r="E12" s="57"/>
      <c r="F12" s="58"/>
      <c r="G12" s="64" t="s">
        <v>445</v>
      </c>
      <c r="H12" s="58"/>
      <c r="I12" s="58"/>
      <c r="J12" s="61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1:21" ht="18" customHeight="1" x14ac:dyDescent="0.2">
      <c r="A13" s="101"/>
      <c r="B13" s="56" t="str">
        <f>IF(A13="","",INDEX(Diary!E:E,MATCH(C13,Diary!A:A,0)))</f>
        <v/>
      </c>
      <c r="C13" s="56" t="str">
        <f>IF(A13="","",INDEX(Fixtures!B:B,MATCH(A13,Fixtures!A:A,0)))</f>
        <v/>
      </c>
      <c r="D13" s="103" t="str">
        <f>IF(A13="","",INDEX(Diary!C:C,MATCH(C13,Diary!A:A,0)))</f>
        <v/>
      </c>
      <c r="E13" s="57"/>
      <c r="F13" s="58"/>
      <c r="G13" s="64" t="s">
        <v>445</v>
      </c>
      <c r="H13" s="58"/>
      <c r="I13" s="58"/>
      <c r="J13" s="61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</row>
    <row r="14" spans="1:21" ht="18" customHeight="1" x14ac:dyDescent="0.2">
      <c r="A14" s="101"/>
      <c r="B14" s="56" t="str">
        <f>IF(A14="","",INDEX(Diary!E:E,MATCH(C14,Diary!A:A,0)))</f>
        <v/>
      </c>
      <c r="C14" s="56" t="str">
        <f>IF(A14="","",INDEX(Fixtures!B:B,MATCH(A14,Fixtures!A:A,0)))</f>
        <v/>
      </c>
      <c r="D14" s="103" t="str">
        <f>IF(A14="","",INDEX(Diary!C:C,MATCH(C14,Diary!A:A,0)))</f>
        <v/>
      </c>
      <c r="E14" s="57"/>
      <c r="F14" s="58"/>
      <c r="G14" s="64" t="s">
        <v>445</v>
      </c>
      <c r="H14" s="58"/>
      <c r="I14" s="58"/>
      <c r="J14" s="61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1:21" ht="18" customHeight="1" x14ac:dyDescent="0.2">
      <c r="A15" s="101"/>
      <c r="B15" s="56" t="str">
        <f>IF(A15="","",INDEX(Diary!E:E,MATCH(C15,Diary!A:A,0)))</f>
        <v/>
      </c>
      <c r="C15" s="56" t="str">
        <f>IF(A15="","",INDEX(Fixtures!B:B,MATCH(A15,Fixtures!A:A,0)))</f>
        <v/>
      </c>
      <c r="D15" s="103" t="str">
        <f>IF(A15="","",INDEX(Diary!C:C,MATCH(C15,Diary!A:A,0)))</f>
        <v/>
      </c>
      <c r="E15" s="57"/>
      <c r="F15" s="58"/>
      <c r="G15" s="64" t="s">
        <v>445</v>
      </c>
      <c r="H15" s="58"/>
      <c r="I15" s="58"/>
      <c r="J15" s="61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1" ht="18" customHeight="1" x14ac:dyDescent="0.2">
      <c r="A16" s="101"/>
      <c r="B16" s="56" t="str">
        <f>IF(A16="","",INDEX(Diary!E:E,MATCH(C16,Diary!A:A,0)))</f>
        <v/>
      </c>
      <c r="C16" s="56" t="str">
        <f>IF(A16="","",INDEX(Fixtures!B:B,MATCH(A16,Fixtures!A:A,0)))</f>
        <v/>
      </c>
      <c r="D16" s="103" t="str">
        <f>IF(A16="","",INDEX(Diary!C:C,MATCH(C16,Diary!A:A,0)))</f>
        <v/>
      </c>
      <c r="E16" s="57"/>
      <c r="F16" s="58"/>
      <c r="G16" s="64" t="s">
        <v>445</v>
      </c>
      <c r="H16" s="58"/>
      <c r="I16" s="58"/>
      <c r="J16" s="61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</row>
    <row r="17" spans="1:21" ht="18" customHeight="1" x14ac:dyDescent="0.2">
      <c r="A17" s="101"/>
      <c r="B17" s="56" t="str">
        <f>IF(A17="","",INDEX(Diary!E:E,MATCH(C17,Diary!A:A,0)))</f>
        <v/>
      </c>
      <c r="C17" s="56" t="str">
        <f>IF(A17="","",INDEX(Fixtures!B:B,MATCH(A17,Fixtures!A:A,0)))</f>
        <v/>
      </c>
      <c r="D17" s="103" t="str">
        <f>IF(A17="","",INDEX(Diary!C:C,MATCH(C17,Diary!A:A,0)))</f>
        <v/>
      </c>
      <c r="E17" s="57"/>
      <c r="F17" s="58"/>
      <c r="G17" s="64" t="s">
        <v>445</v>
      </c>
      <c r="H17" s="58"/>
      <c r="I17" s="58"/>
      <c r="J17" s="61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1" ht="18" customHeight="1" x14ac:dyDescent="0.2">
      <c r="A18" s="101"/>
      <c r="B18" s="56" t="str">
        <f>IF(A18="","",INDEX(Diary!E:E,MATCH(C18,Diary!A:A,0)))</f>
        <v/>
      </c>
      <c r="C18" s="56" t="str">
        <f>IF(A18="","",INDEX(Fixtures!B:B,MATCH(A18,Fixtures!A:A,0)))</f>
        <v/>
      </c>
      <c r="D18" s="103" t="str">
        <f>IF(A18="","",INDEX(Diary!C:C,MATCH(C18,Diary!A:A,0)))</f>
        <v/>
      </c>
      <c r="E18" s="57"/>
      <c r="F18" s="58"/>
      <c r="G18" s="64" t="s">
        <v>445</v>
      </c>
      <c r="H18" s="58"/>
      <c r="I18" s="58"/>
      <c r="J18" s="61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</row>
    <row r="19" spans="1:21" ht="18" customHeight="1" x14ac:dyDescent="0.2">
      <c r="A19" s="101"/>
      <c r="B19" s="62" t="s">
        <v>458</v>
      </c>
      <c r="C19" s="62" t="s">
        <v>459</v>
      </c>
      <c r="D19" s="102" t="s">
        <v>486</v>
      </c>
      <c r="E19" s="110" t="s">
        <v>1223</v>
      </c>
      <c r="F19" s="60"/>
      <c r="G19" s="63"/>
      <c r="H19" s="60"/>
      <c r="I19" s="60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</row>
    <row r="20" spans="1:21" ht="18" customHeight="1" x14ac:dyDescent="0.2">
      <c r="A20" s="101">
        <v>26</v>
      </c>
      <c r="B20" s="56" t="str">
        <f>IF(A20="","",INDEX(Diary!E:E,MATCH(C20,Diary!A:A,0)))</f>
        <v>Dream League</v>
      </c>
      <c r="C20" s="56">
        <f>IF(A20="","",INDEX(Fixtures!B:B,MATCH(A20,Fixtures!A:A,0)))</f>
        <v>4</v>
      </c>
      <c r="D20" s="103">
        <f>IF(A20="","",INDEX(Diary!C:C,MATCH(C20,Diary!A:A,0)))</f>
        <v>41911</v>
      </c>
      <c r="E20" s="57" t="str">
        <f>IF(A20="","",INDEX(Fixtures!E:E,MATCH(A20,Fixtures!A:A,0)))</f>
        <v>TOLLER BOYS 13</v>
      </c>
      <c r="F20" s="58">
        <f>IF(A20="","",INDEX(Fixtures!I:I,MATCH(A20,Fixtures!A:A,0)))</f>
        <v>0</v>
      </c>
      <c r="G20" s="64" t="s">
        <v>443</v>
      </c>
      <c r="H20" s="58">
        <f>IF(A20="","",INDEX(Fixtures!J:J,MATCH(A20,Fixtures!A:A,0)))</f>
        <v>0</v>
      </c>
      <c r="I20" s="58"/>
      <c r="J20" s="61" t="str">
        <f>IF(A20="","",INDEX(Fixtures!F:F,MATCH(A20,Fixtures!A:A,0)))</f>
        <v>MICKY QUINN'S SHIRT</v>
      </c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</row>
    <row r="21" spans="1:21" ht="18" customHeight="1" x14ac:dyDescent="0.2">
      <c r="A21" s="101">
        <v>27</v>
      </c>
      <c r="B21" s="56"/>
      <c r="C21" s="56"/>
      <c r="D21" s="103"/>
      <c r="E21" s="57" t="str">
        <f>IF(A21="","",INDEX(Fixtures!E:E,MATCH(A21,Fixtures!A:A,0)))</f>
        <v>SPORTING ANATTYJACKET</v>
      </c>
      <c r="F21" s="58">
        <f>IF(A21="","",INDEX(Fixtures!I:I,MATCH(A21,Fixtures!A:A,0)))</f>
        <v>0</v>
      </c>
      <c r="G21" s="64" t="s">
        <v>443</v>
      </c>
      <c r="H21" s="58">
        <f>IF(A21="","",INDEX(Fixtures!J:J,MATCH(A21,Fixtures!A:A,0)))</f>
        <v>0</v>
      </c>
      <c r="I21" s="58"/>
      <c r="J21" s="61" t="str">
        <f>IF(A21="","",INDEX(Fixtures!F:F,MATCH(A21,Fixtures!A:A,0)))</f>
        <v>THE JORDI GOMEZ LOVE-IN</v>
      </c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</row>
    <row r="22" spans="1:21" ht="18" customHeight="1" x14ac:dyDescent="0.2">
      <c r="A22" s="101">
        <v>28</v>
      </c>
      <c r="B22" s="56"/>
      <c r="C22" s="56"/>
      <c r="D22" s="103"/>
      <c r="E22" s="57" t="str">
        <f>IF(A22="","",INDEX(Fixtures!E:E,MATCH(A22,Fixtures!A:A,0)))</f>
        <v>EUXTON SOUTH END</v>
      </c>
      <c r="F22" s="58">
        <f>IF(A22="","",INDEX(Fixtures!I:I,MATCH(A22,Fixtures!A:A,0)))</f>
        <v>0</v>
      </c>
      <c r="G22" s="64" t="s">
        <v>443</v>
      </c>
      <c r="H22" s="58">
        <f>IF(A22="","",INDEX(Fixtures!J:J,MATCH(A22,Fixtures!A:A,0)))</f>
        <v>0</v>
      </c>
      <c r="I22" s="58"/>
      <c r="J22" s="61" t="str">
        <f>IF(A22="","",INDEX(Fixtures!F:F,MATCH(A22,Fixtures!A:A,0)))</f>
        <v>JEAN PIERRE'S TAP INS</v>
      </c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1" ht="18" customHeight="1" x14ac:dyDescent="0.2">
      <c r="A23" s="101">
        <v>29</v>
      </c>
      <c r="B23" s="56"/>
      <c r="C23" s="56"/>
      <c r="D23" s="103"/>
      <c r="E23" s="57" t="str">
        <f>IF(A23="","",INDEX(Fixtures!E:E,MATCH(A23,Fixtures!A:A,0)))</f>
        <v>MURDER ON ZIDANE'S FLOOR</v>
      </c>
      <c r="F23" s="58">
        <f>IF(A23="","",INDEX(Fixtures!I:I,MATCH(A23,Fixtures!A:A,0)))</f>
        <v>0</v>
      </c>
      <c r="G23" s="64" t="s">
        <v>443</v>
      </c>
      <c r="H23" s="58">
        <f>IF(A23="","",INDEX(Fixtures!J:J,MATCH(A23,Fixtures!A:A,0)))</f>
        <v>0</v>
      </c>
      <c r="I23" s="58"/>
      <c r="J23" s="61" t="str">
        <f>IF(A23="","",INDEX(Fixtures!F:F,MATCH(A23,Fixtures!A:A,0)))</f>
        <v>REAL MADRID ICULE UNITED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</row>
    <row r="24" spans="1:21" ht="18" customHeight="1" x14ac:dyDescent="0.2">
      <c r="A24" s="101">
        <v>30</v>
      </c>
      <c r="B24" s="56"/>
      <c r="C24" s="56"/>
      <c r="D24" s="103"/>
      <c r="E24" s="57" t="str">
        <f>IF(A24="","",INDEX(Fixtures!E:E,MATCH(A24,Fixtures!A:A,0)))</f>
        <v>LOCOMOTIVE LEIGHPZIG</v>
      </c>
      <c r="F24" s="58">
        <f>IF(A24="","",INDEX(Fixtures!I:I,MATCH(A24,Fixtures!A:A,0)))</f>
        <v>0</v>
      </c>
      <c r="G24" s="64" t="s">
        <v>443</v>
      </c>
      <c r="H24" s="58">
        <f>IF(A24="","",INDEX(Fixtures!J:J,MATCH(A24,Fixtures!A:A,0)))</f>
        <v>0</v>
      </c>
      <c r="I24" s="58"/>
      <c r="J24" s="61" t="str">
        <f>IF(A24="","",INDEX(Fixtures!F:F,MATCH(A24,Fixtures!A:A,0)))</f>
        <v>SPORTING LESBIANS</v>
      </c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1" ht="18" customHeight="1" x14ac:dyDescent="0.2">
      <c r="A25" s="101">
        <v>31</v>
      </c>
      <c r="B25" s="56"/>
      <c r="C25" s="56"/>
      <c r="D25" s="103"/>
      <c r="E25" s="57" t="str">
        <f>IF(A25="","",INDEX(Fixtures!E:E,MATCH(A25,Fixtures!A:A,0)))</f>
        <v>CHICAGO SAUSAGE KINGS</v>
      </c>
      <c r="F25" s="58">
        <f>IF(A25="","",INDEX(Fixtures!I:I,MATCH(A25,Fixtures!A:A,0)))</f>
        <v>0</v>
      </c>
      <c r="G25" s="64" t="s">
        <v>443</v>
      </c>
      <c r="H25" s="58">
        <f>IF(A25="","",INDEX(Fixtures!J:J,MATCH(A25,Fixtures!A:A,0)))</f>
        <v>0</v>
      </c>
      <c r="I25" s="58"/>
      <c r="J25" s="61" t="str">
        <f>IF(A25="","",INDEX(Fixtures!F:F,MATCH(A25,Fixtures!A:A,0)))</f>
        <v>SAINT JOHN'S</v>
      </c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spans="1:21" ht="18" customHeight="1" x14ac:dyDescent="0.2">
      <c r="A26" s="101">
        <v>32</v>
      </c>
      <c r="B26" s="56"/>
      <c r="C26" s="56"/>
      <c r="D26" s="103"/>
      <c r="E26" s="57" t="str">
        <f>IF(A26="","",INDEX(Fixtures!E:E,MATCH(A26,Fixtures!A:A,0)))</f>
        <v>BRUSH IT, MUNCH, AND GAG BACK</v>
      </c>
      <c r="F26" s="58">
        <f>IF(A26="","",INDEX(Fixtures!I:I,MATCH(A26,Fixtures!A:A,0)))</f>
        <v>0</v>
      </c>
      <c r="G26" s="64" t="s">
        <v>443</v>
      </c>
      <c r="H26" s="58">
        <f>IF(A26="","",INDEX(Fixtures!J:J,MATCH(A26,Fixtures!A:A,0)))</f>
        <v>0</v>
      </c>
      <c r="I26" s="58"/>
      <c r="J26" s="61" t="str">
        <f>IF(A26="","",INDEX(Fixtures!F:F,MATCH(A26,Fixtures!A:A,0)))</f>
        <v>AJAX TREESDOWN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</row>
    <row r="27" spans="1:21" ht="18" customHeight="1" x14ac:dyDescent="0.2">
      <c r="A27" s="101">
        <v>33</v>
      </c>
      <c r="B27" s="56"/>
      <c r="C27" s="56"/>
      <c r="D27" s="103"/>
      <c r="E27" s="57" t="str">
        <f>IF(A27="","",INDEX(Fixtures!E:E,MATCH(A27,Fixtures!A:A,0)))</f>
        <v>BREAST HOMAGE ALBION</v>
      </c>
      <c r="F27" s="58">
        <f>IF(A27="","",INDEX(Fixtures!I:I,MATCH(A27,Fixtures!A:A,0)))</f>
        <v>0</v>
      </c>
      <c r="G27" s="64" t="s">
        <v>443</v>
      </c>
      <c r="H27" s="58">
        <f>IF(A27="","",INDEX(Fixtures!J:J,MATCH(A27,Fixtures!A:A,0)))</f>
        <v>0</v>
      </c>
      <c r="I27" s="58"/>
      <c r="J27" s="61" t="str">
        <f>IF(A27="","",INDEX(Fixtures!F:F,MATCH(A27,Fixtures!A:A,0)))</f>
        <v>FORTUNA DUFFLECOAT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</row>
    <row r="28" spans="1:21" ht="18" customHeight="1" x14ac:dyDescent="0.2">
      <c r="A28" s="101"/>
      <c r="B28" s="62" t="s">
        <v>458</v>
      </c>
      <c r="C28" s="62" t="s">
        <v>459</v>
      </c>
      <c r="D28" s="102" t="s">
        <v>486</v>
      </c>
      <c r="E28" s="110" t="s">
        <v>509</v>
      </c>
      <c r="F28" s="60"/>
      <c r="G28" s="63"/>
      <c r="H28" s="60"/>
      <c r="I28" s="60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</row>
    <row r="29" spans="1:21" ht="18" customHeight="1" x14ac:dyDescent="0.2">
      <c r="A29" s="101"/>
      <c r="B29" s="56" t="str">
        <f>IF(A29="","",INDEX(Diary!E:E,MATCH(C29,Diary!A:A,0)))</f>
        <v/>
      </c>
      <c r="C29" s="56" t="str">
        <f>IF(A29="","",INDEX(Fixtures!B:B,MATCH(A29,Fixtures!A:A,0)))</f>
        <v/>
      </c>
      <c r="D29" s="103" t="str">
        <f>IF(A29="","",INDEX(Diary!C:C,MATCH(C29,Diary!A:A,0)))</f>
        <v/>
      </c>
      <c r="E29" s="57"/>
      <c r="F29" s="58"/>
      <c r="G29" s="64" t="s">
        <v>445</v>
      </c>
      <c r="H29" s="58"/>
      <c r="I29" s="58"/>
      <c r="J29" s="57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</row>
    <row r="30" spans="1:21" ht="18" customHeight="1" x14ac:dyDescent="0.2">
      <c r="A30" s="101"/>
      <c r="B30" s="56" t="str">
        <f>IF(A30="","",INDEX(Diary!E:E,MATCH(C30,Diary!A:A,0)))</f>
        <v/>
      </c>
      <c r="C30" s="56" t="str">
        <f>IF(A30="","",INDEX(Fixtures!B:B,MATCH(A30,Fixtures!A:A,0)))</f>
        <v/>
      </c>
      <c r="D30" s="103" t="str">
        <f>IF(A30="","",INDEX(Diary!C:C,MATCH(C30,Diary!A:A,0)))</f>
        <v/>
      </c>
      <c r="E30" s="57"/>
      <c r="F30" s="58"/>
      <c r="G30" s="64" t="s">
        <v>445</v>
      </c>
      <c r="H30" s="58"/>
      <c r="I30" s="58"/>
      <c r="J30" s="57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21" ht="18" customHeight="1" x14ac:dyDescent="0.2">
      <c r="A31" s="101"/>
      <c r="B31" s="56" t="str">
        <f>IF(A31="","",INDEX(Diary!E:E,MATCH(C31,Diary!A:A,0)))</f>
        <v/>
      </c>
      <c r="C31" s="56" t="str">
        <f>IF(A31="","",INDEX(Fixtures!B:B,MATCH(A31,Fixtures!A:A,0)))</f>
        <v/>
      </c>
      <c r="D31" s="103" t="str">
        <f>IF(A31="","",INDEX(Diary!C:C,MATCH(C31,Diary!A:A,0)))</f>
        <v/>
      </c>
      <c r="E31" s="57"/>
      <c r="F31" s="58"/>
      <c r="G31" s="64" t="s">
        <v>445</v>
      </c>
      <c r="H31" s="58"/>
      <c r="I31" s="58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2" spans="1:21" ht="18" customHeight="1" x14ac:dyDescent="0.2">
      <c r="A32" s="101"/>
      <c r="B32" s="56" t="str">
        <f>IF(A32="","",INDEX(Diary!E:E,MATCH(C32,Diary!A:A,0)))</f>
        <v/>
      </c>
      <c r="C32" s="56" t="str">
        <f>IF(A32="","",INDEX(Fixtures!B:B,MATCH(A32,Fixtures!A:A,0)))</f>
        <v/>
      </c>
      <c r="D32" s="103" t="str">
        <f>IF(A32="","",INDEX(Diary!C:C,MATCH(C32,Diary!A:A,0)))</f>
        <v/>
      </c>
      <c r="E32" s="57"/>
      <c r="F32" s="58"/>
      <c r="G32" s="64" t="s">
        <v>445</v>
      </c>
      <c r="H32" s="58"/>
      <c r="I32" s="58"/>
      <c r="J32" s="57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</row>
    <row r="33" spans="1:21" ht="18" customHeight="1" x14ac:dyDescent="0.2">
      <c r="A33" s="101"/>
      <c r="B33" s="56" t="str">
        <f>IF(A33="","",INDEX(Diary!E:E,MATCH(C33,Diary!A:A,0)))</f>
        <v/>
      </c>
      <c r="C33" s="56" t="str">
        <f>IF(A33="","",INDEX(Fixtures!B:B,MATCH(A33,Fixtures!A:A,0)))</f>
        <v/>
      </c>
      <c r="D33" s="103" t="str">
        <f>IF(A33="","",INDEX(Diary!C:C,MATCH(C33,Diary!A:A,0)))</f>
        <v/>
      </c>
      <c r="E33" s="57"/>
      <c r="F33" s="58"/>
      <c r="G33" s="64" t="s">
        <v>445</v>
      </c>
      <c r="H33" s="58"/>
      <c r="I33" s="58"/>
      <c r="J33" s="57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</row>
    <row r="34" spans="1:21" ht="18" customHeight="1" x14ac:dyDescent="0.2">
      <c r="A34" s="101"/>
      <c r="B34" s="56" t="str">
        <f>IF(A34="","",INDEX(Diary!E:E,MATCH(C34,Diary!A:A,0)))</f>
        <v/>
      </c>
      <c r="C34" s="56" t="str">
        <f>IF(A34="","",INDEX(Fixtures!B:B,MATCH(A34,Fixtures!A:A,0)))</f>
        <v/>
      </c>
      <c r="D34" s="103" t="str">
        <f>IF(A34="","",INDEX(Diary!C:C,MATCH(C34,Diary!A:A,0)))</f>
        <v/>
      </c>
      <c r="E34" s="57"/>
      <c r="F34" s="58"/>
      <c r="G34" s="64" t="s">
        <v>445</v>
      </c>
      <c r="H34" s="58"/>
      <c r="I34" s="58"/>
      <c r="J34" s="57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</row>
    <row r="35" spans="1:21" ht="18" customHeight="1" x14ac:dyDescent="0.2">
      <c r="A35" s="101"/>
      <c r="B35" s="56" t="str">
        <f>IF(A35="","",INDEX(Diary!E:E,MATCH(C35,Diary!A:A,0)))</f>
        <v/>
      </c>
      <c r="C35" s="56" t="str">
        <f>IF(A35="","",INDEX(Fixtures!B:B,MATCH(A35,Fixtures!A:A,0)))</f>
        <v/>
      </c>
      <c r="D35" s="103" t="str">
        <f>IF(A35="","",INDEX(Diary!C:C,MATCH(C35,Diary!A:A,0)))</f>
        <v/>
      </c>
      <c r="E35" s="57"/>
      <c r="F35" s="58"/>
      <c r="G35" s="64" t="s">
        <v>445</v>
      </c>
      <c r="H35" s="58"/>
      <c r="I35" s="58"/>
      <c r="J35" s="57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</row>
    <row r="36" spans="1:21" ht="18" customHeight="1" x14ac:dyDescent="0.2">
      <c r="A36" s="101"/>
      <c r="B36" s="56" t="str">
        <f>IF(A36="","",INDEX(Diary!E:E,MATCH(C36,Diary!A:A,0)))</f>
        <v/>
      </c>
      <c r="C36" s="56" t="str">
        <f>IF(A36="","",INDEX(Fixtures!B:B,MATCH(A36,Fixtures!A:A,0)))</f>
        <v/>
      </c>
      <c r="D36" s="103" t="str">
        <f>IF(A36="","",INDEX(Diary!C:C,MATCH(C36,Diary!A:A,0)))</f>
        <v/>
      </c>
      <c r="E36" s="57"/>
      <c r="F36" s="58"/>
      <c r="G36" s="64" t="s">
        <v>445</v>
      </c>
      <c r="H36" s="58"/>
      <c r="I36" s="58"/>
      <c r="J36" s="57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</row>
    <row r="37" spans="1:21" ht="18" customHeight="1" x14ac:dyDescent="0.2">
      <c r="A37" s="101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</row>
    <row r="38" spans="1:21" ht="18" customHeight="1" x14ac:dyDescent="0.2">
      <c r="A38" s="101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</row>
    <row r="39" spans="1:21" ht="18" customHeight="1" x14ac:dyDescent="0.2">
      <c r="A39" s="101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</row>
    <row r="40" spans="1:21" ht="18" customHeight="1" x14ac:dyDescent="0.2">
      <c r="A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</row>
    <row r="41" spans="1:21" ht="18" customHeight="1" x14ac:dyDescent="0.2">
      <c r="A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8" customHeight="1" x14ac:dyDescent="0.2">
      <c r="A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</row>
    <row r="43" spans="1:21" ht="18" customHeight="1" x14ac:dyDescent="0.2">
      <c r="A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</row>
    <row r="44" spans="1:21" ht="18" customHeight="1" x14ac:dyDescent="0.2">
      <c r="A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</row>
    <row r="45" spans="1:21" ht="18" customHeight="1" x14ac:dyDescent="0.2">
      <c r="A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</row>
    <row r="46" spans="1:21" ht="18" customHeight="1" x14ac:dyDescent="0.2">
      <c r="A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</row>
    <row r="47" spans="1:21" ht="18" customHeight="1" x14ac:dyDescent="0.2">
      <c r="A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</row>
    <row r="48" spans="1:21" ht="18" customHeight="1" x14ac:dyDescent="0.2">
      <c r="A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</row>
    <row r="49" spans="1:21" ht="18" customHeight="1" x14ac:dyDescent="0.2">
      <c r="A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</row>
    <row r="50" spans="1:21" ht="18" customHeight="1" x14ac:dyDescent="0.2"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</row>
    <row r="51" spans="1:21" ht="18" customHeight="1" x14ac:dyDescent="0.2"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</row>
    <row r="52" spans="1:21" ht="18" customHeight="1" x14ac:dyDescent="0.2"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</row>
    <row r="53" spans="1:21" ht="18" customHeight="1" x14ac:dyDescent="0.2"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</row>
    <row r="54" spans="1:21" ht="18" customHeight="1" x14ac:dyDescent="0.2"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</row>
    <row r="55" spans="1:21" ht="18" customHeight="1" x14ac:dyDescent="0.2"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</row>
    <row r="56" spans="1:21" ht="18" customHeight="1" x14ac:dyDescent="0.2"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351"/>
  <sheetViews>
    <sheetView view="pageBreakPreview" topLeftCell="B1" zoomScale="75" zoomScaleNormal="100" zoomScaleSheetLayoutView="75" workbookViewId="0">
      <selection activeCell="B5" sqref="B5"/>
    </sheetView>
  </sheetViews>
  <sheetFormatPr defaultRowHeight="14.25" x14ac:dyDescent="0.25"/>
  <cols>
    <col min="1" max="1" width="0" style="3" hidden="1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34" width="9.140625" style="3" hidden="1" customWidth="1"/>
    <col min="35" max="40" width="0" style="3" hidden="1" customWidth="1"/>
    <col min="41" max="16384" width="9.140625" style="3"/>
  </cols>
  <sheetData>
    <row r="1" spans="1:28" s="2" customFormat="1" ht="50.1" customHeight="1" x14ac:dyDescent="0.25">
      <c r="A1" s="2">
        <v>4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4</v>
      </c>
      <c r="F1" s="143"/>
      <c r="G1" s="143"/>
      <c r="H1" s="143"/>
      <c r="I1" s="143"/>
      <c r="J1" s="144">
        <f>INDEX(Diary!$C:$C,MATCH(A1,Diary!$A:$A,0))</f>
        <v>41911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8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.95" customHeight="1" x14ac:dyDescent="0.25">
      <c r="B3" s="130" t="str">
        <f>INDEX(Fixtures!$E:$E,MATCH(A4,Fixtures!$A:$A,0))</f>
        <v>TOLLER BOYS 13</v>
      </c>
      <c r="C3" s="131"/>
      <c r="D3" s="132"/>
      <c r="E3" s="136" t="str">
        <f>INDEX(Owners!$A:$A,MATCH(B3,Owners!$B:$B,0))</f>
        <v>Paul Fairhurst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28" ht="24.95" customHeight="1" x14ac:dyDescent="0.25">
      <c r="A4" s="3">
        <v>26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28" ht="30" customHeight="1" x14ac:dyDescent="0.25">
      <c r="B5" s="8"/>
      <c r="C5" s="8"/>
      <c r="D5" s="8"/>
      <c r="E5" s="84"/>
      <c r="F5" s="26"/>
      <c r="G5" s="112"/>
      <c r="H5" s="113"/>
      <c r="I5" s="114"/>
      <c r="J5" s="112"/>
      <c r="K5" s="113"/>
      <c r="L5" s="114"/>
      <c r="M5" s="115"/>
      <c r="N5" s="116"/>
      <c r="O5" s="117"/>
      <c r="P5" s="115"/>
      <c r="Q5" s="116"/>
      <c r="R5" s="117"/>
      <c r="S5" s="115"/>
      <c r="T5" s="116"/>
      <c r="U5" s="117"/>
      <c r="V5" s="115"/>
      <c r="W5" s="116"/>
      <c r="X5" s="117"/>
      <c r="Y5" s="115"/>
      <c r="Z5" s="116"/>
      <c r="AA5" s="117"/>
      <c r="AB5" s="2"/>
    </row>
    <row r="6" spans="1:28" ht="30" customHeight="1" x14ac:dyDescent="0.25">
      <c r="B6" s="8"/>
      <c r="C6" s="8"/>
      <c r="D6" s="8"/>
      <c r="E6" s="8"/>
      <c r="F6" s="26"/>
      <c r="G6" s="115"/>
      <c r="H6" s="116"/>
      <c r="I6" s="118"/>
      <c r="J6" s="115"/>
      <c r="K6" s="116"/>
      <c r="L6" s="117"/>
      <c r="M6" s="115"/>
      <c r="N6" s="116"/>
      <c r="O6" s="117"/>
      <c r="P6" s="115"/>
      <c r="Q6" s="116"/>
      <c r="R6" s="117"/>
      <c r="S6" s="115"/>
      <c r="T6" s="116"/>
      <c r="U6" s="117"/>
      <c r="V6" s="115"/>
      <c r="W6" s="116"/>
      <c r="X6" s="117"/>
      <c r="Y6" s="115"/>
      <c r="Z6" s="116"/>
      <c r="AA6" s="117"/>
      <c r="AB6" s="2"/>
    </row>
    <row r="7" spans="1:28" ht="30" customHeight="1" x14ac:dyDescent="0.25">
      <c r="B7" s="8"/>
      <c r="C7" s="8"/>
      <c r="D7" s="8"/>
      <c r="E7" s="8"/>
      <c r="F7" s="26"/>
      <c r="G7" s="115"/>
      <c r="H7" s="116"/>
      <c r="I7" s="118"/>
      <c r="J7" s="115"/>
      <c r="K7" s="116"/>
      <c r="L7" s="117"/>
      <c r="M7" s="115"/>
      <c r="N7" s="116"/>
      <c r="O7" s="117"/>
      <c r="P7" s="115"/>
      <c r="Q7" s="116"/>
      <c r="R7" s="117"/>
      <c r="S7" s="115"/>
      <c r="T7" s="116"/>
      <c r="U7" s="117"/>
      <c r="V7" s="115"/>
      <c r="W7" s="116"/>
      <c r="X7" s="117"/>
      <c r="Y7" s="115"/>
      <c r="Z7" s="116"/>
      <c r="AA7" s="117"/>
      <c r="AB7" s="2"/>
    </row>
    <row r="8" spans="1:28" ht="30" customHeight="1" x14ac:dyDescent="0.25">
      <c r="B8" s="8"/>
      <c r="C8" s="8"/>
      <c r="D8" s="8"/>
      <c r="E8" s="8"/>
      <c r="F8" s="26"/>
      <c r="G8" s="115"/>
      <c r="H8" s="118"/>
      <c r="I8" s="118"/>
      <c r="J8" s="115"/>
      <c r="K8" s="118"/>
      <c r="L8" s="117"/>
      <c r="M8" s="115"/>
      <c r="N8" s="118"/>
      <c r="O8" s="117"/>
      <c r="P8" s="115"/>
      <c r="Q8" s="118"/>
      <c r="R8" s="117"/>
      <c r="S8" s="115"/>
      <c r="T8" s="118"/>
      <c r="U8" s="117"/>
      <c r="V8" s="115"/>
      <c r="W8" s="118"/>
      <c r="X8" s="117"/>
      <c r="Y8" s="115"/>
      <c r="Z8" s="118"/>
      <c r="AA8" s="117"/>
      <c r="AB8" s="2"/>
    </row>
    <row r="9" spans="1:28" ht="30" customHeight="1" x14ac:dyDescent="0.25">
      <c r="B9" s="8"/>
      <c r="C9" s="8"/>
      <c r="D9" s="8"/>
      <c r="E9" s="8"/>
      <c r="F9" s="26"/>
      <c r="G9" s="115"/>
      <c r="H9" s="118"/>
      <c r="I9" s="118"/>
      <c r="J9" s="115"/>
      <c r="K9" s="118"/>
      <c r="L9" s="117"/>
      <c r="M9" s="115"/>
      <c r="N9" s="118"/>
      <c r="O9" s="117"/>
      <c r="P9" s="115"/>
      <c r="Q9" s="118"/>
      <c r="R9" s="117"/>
      <c r="S9" s="115"/>
      <c r="T9" s="118"/>
      <c r="U9" s="117"/>
      <c r="V9" s="115"/>
      <c r="W9" s="118"/>
      <c r="X9" s="117"/>
      <c r="Y9" s="115"/>
      <c r="Z9" s="118"/>
      <c r="AA9" s="117"/>
      <c r="AB9" s="2"/>
    </row>
    <row r="10" spans="1:28" ht="30" customHeight="1" x14ac:dyDescent="0.25">
      <c r="B10" s="8"/>
      <c r="C10" s="8"/>
      <c r="D10" s="8"/>
      <c r="E10" s="8"/>
      <c r="F10" s="26"/>
      <c r="G10" s="115"/>
      <c r="H10" s="118"/>
      <c r="I10" s="118"/>
      <c r="J10" s="115"/>
      <c r="K10" s="118"/>
      <c r="L10" s="117"/>
      <c r="M10" s="115"/>
      <c r="N10" s="118"/>
      <c r="O10" s="117"/>
      <c r="P10" s="115"/>
      <c r="Q10" s="118"/>
      <c r="R10" s="117"/>
      <c r="S10" s="115"/>
      <c r="T10" s="118"/>
      <c r="U10" s="117"/>
      <c r="V10" s="115"/>
      <c r="W10" s="118"/>
      <c r="X10" s="117"/>
      <c r="Y10" s="115"/>
      <c r="Z10" s="118"/>
      <c r="AA10" s="117"/>
      <c r="AB10" s="2"/>
    </row>
    <row r="11" spans="1:28" ht="30" customHeight="1" x14ac:dyDescent="0.25">
      <c r="B11" s="8"/>
      <c r="C11" s="8"/>
      <c r="D11" s="8"/>
      <c r="E11" s="8"/>
      <c r="F11" s="26"/>
      <c r="G11" s="115"/>
      <c r="H11" s="118"/>
      <c r="I11" s="118"/>
      <c r="J11" s="115"/>
      <c r="K11" s="118"/>
      <c r="L11" s="117"/>
      <c r="M11" s="115"/>
      <c r="N11" s="118"/>
      <c r="O11" s="117"/>
      <c r="P11" s="115"/>
      <c r="Q11" s="118"/>
      <c r="R11" s="117"/>
      <c r="S11" s="115"/>
      <c r="T11" s="118"/>
      <c r="U11" s="117"/>
      <c r="V11" s="115"/>
      <c r="W11" s="118"/>
      <c r="X11" s="117"/>
      <c r="Y11" s="115"/>
      <c r="Z11" s="118"/>
      <c r="AA11" s="117"/>
      <c r="AB11" s="2"/>
    </row>
    <row r="12" spans="1:28" ht="30" customHeight="1" x14ac:dyDescent="0.25">
      <c r="B12" s="8"/>
      <c r="C12" s="8"/>
      <c r="D12" s="8"/>
      <c r="E12" s="8"/>
      <c r="F12" s="26"/>
      <c r="G12" s="115"/>
      <c r="H12" s="118"/>
      <c r="I12" s="118"/>
      <c r="J12" s="115"/>
      <c r="K12" s="118"/>
      <c r="L12" s="117"/>
      <c r="M12" s="115"/>
      <c r="N12" s="118"/>
      <c r="O12" s="117"/>
      <c r="P12" s="115"/>
      <c r="Q12" s="118"/>
      <c r="R12" s="117"/>
      <c r="S12" s="115"/>
      <c r="T12" s="118"/>
      <c r="U12" s="117"/>
      <c r="V12" s="115"/>
      <c r="W12" s="118"/>
      <c r="X12" s="117"/>
      <c r="Y12" s="115"/>
      <c r="Z12" s="118"/>
      <c r="AA12" s="117"/>
      <c r="AB12" s="2"/>
    </row>
    <row r="13" spans="1:28" ht="30" customHeight="1" x14ac:dyDescent="0.25">
      <c r="B13" s="8"/>
      <c r="C13" s="8"/>
      <c r="D13" s="8"/>
      <c r="E13" s="8"/>
      <c r="F13" s="26"/>
      <c r="G13" s="115"/>
      <c r="H13" s="118"/>
      <c r="I13" s="118"/>
      <c r="J13" s="115"/>
      <c r="K13" s="118"/>
      <c r="L13" s="117"/>
      <c r="M13" s="115"/>
      <c r="N13" s="118"/>
      <c r="O13" s="117"/>
      <c r="P13" s="115"/>
      <c r="Q13" s="118"/>
      <c r="R13" s="117"/>
      <c r="S13" s="115"/>
      <c r="T13" s="118"/>
      <c r="U13" s="117"/>
      <c r="V13" s="115"/>
      <c r="W13" s="118"/>
      <c r="X13" s="117"/>
      <c r="Y13" s="115"/>
      <c r="Z13" s="118"/>
      <c r="AA13" s="117"/>
      <c r="AB13" s="2"/>
    </row>
    <row r="14" spans="1:28" ht="30" customHeight="1" x14ac:dyDescent="0.25">
      <c r="B14" s="8"/>
      <c r="C14" s="8"/>
      <c r="D14" s="8"/>
      <c r="E14" s="8"/>
      <c r="F14" s="26"/>
      <c r="G14" s="115"/>
      <c r="H14" s="118"/>
      <c r="I14" s="118"/>
      <c r="J14" s="115"/>
      <c r="K14" s="118"/>
      <c r="L14" s="117"/>
      <c r="M14" s="115"/>
      <c r="N14" s="118"/>
      <c r="O14" s="117"/>
      <c r="P14" s="115"/>
      <c r="Q14" s="118"/>
      <c r="R14" s="117"/>
      <c r="S14" s="115"/>
      <c r="T14" s="118"/>
      <c r="U14" s="117"/>
      <c r="V14" s="115"/>
      <c r="W14" s="118"/>
      <c r="X14" s="117"/>
      <c r="Y14" s="115"/>
      <c r="Z14" s="118"/>
      <c r="AA14" s="117"/>
      <c r="AB14" s="2"/>
    </row>
    <row r="15" spans="1:28" ht="30" customHeight="1" thickBot="1" x14ac:dyDescent="0.3">
      <c r="B15" s="27"/>
      <c r="C15" s="27"/>
      <c r="D15" s="27"/>
      <c r="E15" s="27"/>
      <c r="F15" s="26"/>
      <c r="G15" s="119"/>
      <c r="H15" s="120"/>
      <c r="I15" s="120"/>
      <c r="J15" s="119"/>
      <c r="K15" s="120"/>
      <c r="L15" s="121"/>
      <c r="M15" s="119"/>
      <c r="N15" s="120"/>
      <c r="O15" s="121"/>
      <c r="P15" s="119"/>
      <c r="Q15" s="120"/>
      <c r="R15" s="121"/>
      <c r="S15" s="119"/>
      <c r="T15" s="120"/>
      <c r="U15" s="121"/>
      <c r="V15" s="119"/>
      <c r="W15" s="120"/>
      <c r="X15" s="121"/>
      <c r="Y15" s="119"/>
      <c r="Z15" s="120"/>
      <c r="AA15" s="121"/>
      <c r="AB15" s="2"/>
    </row>
    <row r="16" spans="1:28" ht="30" customHeight="1" thickTop="1" x14ac:dyDescent="0.25">
      <c r="B16" s="30"/>
      <c r="C16" s="30"/>
      <c r="D16" s="30"/>
      <c r="E16" s="30"/>
      <c r="F16" s="31" t="s">
        <v>372</v>
      </c>
      <c r="G16" s="32" t="str">
        <f>IF(SUM(G5:G15)=0,"",SUM(G5:G15))</f>
        <v/>
      </c>
      <c r="H16" s="33"/>
      <c r="I16" s="33"/>
      <c r="J16" s="32" t="str">
        <f>IF(SUM(J5:J15)=0,"",SUM(J5:J15))</f>
        <v/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 t="str">
        <f>IF(SUM(V5:V15)=0,"",SUM(V5:V15))</f>
        <v/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0</v>
      </c>
    </row>
    <row r="17" spans="1:29" ht="30" customHeight="1" x14ac:dyDescent="0.25">
      <c r="B17" s="21"/>
      <c r="C17" s="21"/>
      <c r="D17" s="21"/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 t="str">
        <f>IF(SUM(L5:L7)=0,"",SUM(L5:L7))</f>
        <v/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 t="str">
        <f>IF(SUM(X5:X7)=0,"",SUM(X5:X7))</f>
        <v/>
      </c>
      <c r="Y17" s="12"/>
      <c r="Z17" s="15"/>
      <c r="AA17" s="15" t="str">
        <f>IF(SUM(AA5:AA7)=0,"",SUM(AA5:AA7))</f>
        <v/>
      </c>
      <c r="AB17" s="2">
        <f>SUM(G17:AA17)</f>
        <v>0</v>
      </c>
      <c r="AC17" s="3">
        <f>INT(SUM(G17:AA17)/3)</f>
        <v>0</v>
      </c>
    </row>
    <row r="18" spans="1:29" ht="30" customHeight="1" thickBot="1" x14ac:dyDescent="0.3">
      <c r="B18" s="21"/>
      <c r="C18" s="21"/>
      <c r="D18" s="21"/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/>
      <c r="C19" s="21"/>
      <c r="D19" s="21"/>
      <c r="E19" s="21"/>
      <c r="F19" s="18"/>
      <c r="G19" s="124">
        <f>IF((AB16-AC17)&lt;0,0,AB16-AC17)</f>
        <v>0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/>
      <c r="C20" s="21"/>
      <c r="D20" s="21"/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/>
      <c r="C21" s="21"/>
      <c r="D21" s="21"/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/>
      <c r="C22" s="21"/>
      <c r="D22" s="21"/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MICKY QUINN'S SHIRT</v>
      </c>
      <c r="C24" s="131"/>
      <c r="D24" s="132"/>
      <c r="E24" s="136" t="str">
        <f>INDEX(Owners!$A:$A,MATCH(B24,Owners!$B:$B,0))</f>
        <v>Andy Charleston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f>A4</f>
        <v>26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/>
      <c r="C26" s="8"/>
      <c r="D26" s="8"/>
      <c r="E26" s="85"/>
      <c r="F26" s="26"/>
      <c r="G26" s="112"/>
      <c r="H26" s="113" t="s">
        <v>397</v>
      </c>
      <c r="I26" s="114"/>
      <c r="J26" s="112"/>
      <c r="K26" s="113" t="s">
        <v>397</v>
      </c>
      <c r="L26" s="114"/>
      <c r="M26" s="115"/>
      <c r="N26" s="116" t="s">
        <v>397</v>
      </c>
      <c r="O26" s="117"/>
      <c r="P26" s="115"/>
      <c r="Q26" s="116" t="s">
        <v>397</v>
      </c>
      <c r="R26" s="117"/>
      <c r="S26" s="115"/>
      <c r="T26" s="116" t="s">
        <v>397</v>
      </c>
      <c r="U26" s="117"/>
      <c r="V26" s="115"/>
      <c r="W26" s="116" t="s">
        <v>397</v>
      </c>
      <c r="X26" s="117"/>
      <c r="Y26" s="115"/>
      <c r="Z26" s="116" t="s">
        <v>397</v>
      </c>
      <c r="AA26" s="117"/>
      <c r="AB26" s="2"/>
    </row>
    <row r="27" spans="1:29" ht="30" customHeight="1" x14ac:dyDescent="0.25">
      <c r="B27" s="8"/>
      <c r="C27" s="8"/>
      <c r="D27" s="8"/>
      <c r="E27" s="20"/>
      <c r="F27" s="26"/>
      <c r="G27" s="115"/>
      <c r="H27" s="116" t="s">
        <v>397</v>
      </c>
      <c r="I27" s="118"/>
      <c r="J27" s="115"/>
      <c r="K27" s="116" t="s">
        <v>397</v>
      </c>
      <c r="L27" s="117"/>
      <c r="M27" s="115"/>
      <c r="N27" s="116" t="s">
        <v>397</v>
      </c>
      <c r="O27" s="117"/>
      <c r="P27" s="115"/>
      <c r="Q27" s="116" t="s">
        <v>397</v>
      </c>
      <c r="R27" s="117"/>
      <c r="S27" s="115"/>
      <c r="T27" s="116" t="s">
        <v>397</v>
      </c>
      <c r="U27" s="117"/>
      <c r="V27" s="115"/>
      <c r="W27" s="116" t="s">
        <v>397</v>
      </c>
      <c r="X27" s="117"/>
      <c r="Y27" s="115"/>
      <c r="Z27" s="116" t="s">
        <v>397</v>
      </c>
      <c r="AA27" s="117"/>
      <c r="AB27" s="2"/>
    </row>
    <row r="28" spans="1:29" ht="30" customHeight="1" x14ac:dyDescent="0.25">
      <c r="B28" s="8"/>
      <c r="C28" s="8"/>
      <c r="D28" s="8"/>
      <c r="E28" s="20"/>
      <c r="F28" s="26"/>
      <c r="G28" s="115"/>
      <c r="H28" s="116" t="s">
        <v>397</v>
      </c>
      <c r="I28" s="118"/>
      <c r="J28" s="115"/>
      <c r="K28" s="116" t="s">
        <v>397</v>
      </c>
      <c r="L28" s="117"/>
      <c r="M28" s="115"/>
      <c r="N28" s="116" t="s">
        <v>397</v>
      </c>
      <c r="O28" s="117"/>
      <c r="P28" s="115"/>
      <c r="Q28" s="116" t="s">
        <v>397</v>
      </c>
      <c r="R28" s="117"/>
      <c r="S28" s="115"/>
      <c r="T28" s="116" t="s">
        <v>397</v>
      </c>
      <c r="U28" s="117"/>
      <c r="V28" s="115"/>
      <c r="W28" s="116" t="s">
        <v>397</v>
      </c>
      <c r="X28" s="117"/>
      <c r="Y28" s="115"/>
      <c r="Z28" s="116" t="s">
        <v>397</v>
      </c>
      <c r="AA28" s="117"/>
      <c r="AB28" s="2"/>
    </row>
    <row r="29" spans="1:29" ht="30" customHeight="1" x14ac:dyDescent="0.25">
      <c r="B29" s="8"/>
      <c r="C29" s="8"/>
      <c r="D29" s="8"/>
      <c r="E29" s="20"/>
      <c r="F29" s="26"/>
      <c r="G29" s="115"/>
      <c r="H29" s="118"/>
      <c r="I29" s="118"/>
      <c r="J29" s="115"/>
      <c r="K29" s="118"/>
      <c r="L29" s="117"/>
      <c r="M29" s="115"/>
      <c r="N29" s="118"/>
      <c r="O29" s="117"/>
      <c r="P29" s="115"/>
      <c r="Q29" s="118"/>
      <c r="R29" s="117"/>
      <c r="S29" s="115"/>
      <c r="T29" s="118"/>
      <c r="U29" s="117"/>
      <c r="V29" s="115"/>
      <c r="W29" s="118"/>
      <c r="X29" s="117"/>
      <c r="Y29" s="115"/>
      <c r="Z29" s="118"/>
      <c r="AA29" s="117"/>
      <c r="AB29" s="2"/>
    </row>
    <row r="30" spans="1:29" ht="30" customHeight="1" x14ac:dyDescent="0.25">
      <c r="B30" s="8"/>
      <c r="C30" s="8"/>
      <c r="D30" s="8"/>
      <c r="E30" s="20"/>
      <c r="F30" s="26"/>
      <c r="G30" s="115"/>
      <c r="H30" s="118"/>
      <c r="I30" s="118"/>
      <c r="J30" s="115"/>
      <c r="K30" s="118"/>
      <c r="L30" s="117"/>
      <c r="M30" s="115"/>
      <c r="N30" s="118"/>
      <c r="O30" s="117"/>
      <c r="P30" s="115"/>
      <c r="Q30" s="118"/>
      <c r="R30" s="117"/>
      <c r="S30" s="115"/>
      <c r="T30" s="118"/>
      <c r="U30" s="117"/>
      <c r="V30" s="115"/>
      <c r="W30" s="118"/>
      <c r="X30" s="117"/>
      <c r="Y30" s="115"/>
      <c r="Z30" s="118"/>
      <c r="AA30" s="117"/>
      <c r="AB30" s="2"/>
    </row>
    <row r="31" spans="1:29" ht="30" customHeight="1" x14ac:dyDescent="0.25">
      <c r="B31" s="8"/>
      <c r="C31" s="8"/>
      <c r="D31" s="8"/>
      <c r="E31" s="20"/>
      <c r="F31" s="26"/>
      <c r="G31" s="115"/>
      <c r="H31" s="118"/>
      <c r="I31" s="118"/>
      <c r="J31" s="115"/>
      <c r="K31" s="118"/>
      <c r="L31" s="117"/>
      <c r="M31" s="115"/>
      <c r="N31" s="118"/>
      <c r="O31" s="117"/>
      <c r="P31" s="115"/>
      <c r="Q31" s="118"/>
      <c r="R31" s="117"/>
      <c r="S31" s="115"/>
      <c r="T31" s="118"/>
      <c r="U31" s="117"/>
      <c r="V31" s="115"/>
      <c r="W31" s="118"/>
      <c r="X31" s="117"/>
      <c r="Y31" s="115"/>
      <c r="Z31" s="118"/>
      <c r="AA31" s="117"/>
      <c r="AB31" s="2"/>
    </row>
    <row r="32" spans="1:29" ht="30" customHeight="1" x14ac:dyDescent="0.25">
      <c r="B32" s="8"/>
      <c r="C32" s="8"/>
      <c r="D32" s="8"/>
      <c r="E32" s="20"/>
      <c r="F32" s="26"/>
      <c r="G32" s="115"/>
      <c r="H32" s="118"/>
      <c r="I32" s="118"/>
      <c r="J32" s="115"/>
      <c r="K32" s="118"/>
      <c r="L32" s="117"/>
      <c r="M32" s="115"/>
      <c r="N32" s="118"/>
      <c r="O32" s="117"/>
      <c r="P32" s="115"/>
      <c r="Q32" s="118"/>
      <c r="R32" s="117"/>
      <c r="S32" s="115"/>
      <c r="T32" s="118"/>
      <c r="U32" s="117"/>
      <c r="V32" s="115"/>
      <c r="W32" s="118"/>
      <c r="X32" s="117"/>
      <c r="Y32" s="115"/>
      <c r="Z32" s="118"/>
      <c r="AA32" s="117"/>
      <c r="AB32" s="2"/>
    </row>
    <row r="33" spans="1:29" ht="30" customHeight="1" x14ac:dyDescent="0.25">
      <c r="B33" s="8"/>
      <c r="C33" s="8"/>
      <c r="D33" s="8"/>
      <c r="E33" s="20"/>
      <c r="F33" s="26"/>
      <c r="G33" s="115"/>
      <c r="H33" s="118"/>
      <c r="I33" s="118"/>
      <c r="J33" s="115"/>
      <c r="K33" s="118"/>
      <c r="L33" s="117"/>
      <c r="M33" s="115"/>
      <c r="N33" s="118"/>
      <c r="O33" s="117"/>
      <c r="P33" s="115"/>
      <c r="Q33" s="118"/>
      <c r="R33" s="117"/>
      <c r="S33" s="115"/>
      <c r="T33" s="118"/>
      <c r="U33" s="117"/>
      <c r="V33" s="115"/>
      <c r="W33" s="118"/>
      <c r="X33" s="117"/>
      <c r="Y33" s="115"/>
      <c r="Z33" s="118"/>
      <c r="AA33" s="117"/>
      <c r="AB33" s="2"/>
    </row>
    <row r="34" spans="1:29" ht="30" customHeight="1" x14ac:dyDescent="0.25">
      <c r="B34" s="8"/>
      <c r="C34" s="8"/>
      <c r="D34" s="8"/>
      <c r="E34" s="20"/>
      <c r="F34" s="26"/>
      <c r="G34" s="115"/>
      <c r="H34" s="118"/>
      <c r="I34" s="118"/>
      <c r="J34" s="115"/>
      <c r="K34" s="118"/>
      <c r="L34" s="117"/>
      <c r="M34" s="115"/>
      <c r="N34" s="118"/>
      <c r="O34" s="117"/>
      <c r="P34" s="115"/>
      <c r="Q34" s="118"/>
      <c r="R34" s="117"/>
      <c r="S34" s="115"/>
      <c r="T34" s="118"/>
      <c r="U34" s="117"/>
      <c r="V34" s="115"/>
      <c r="W34" s="118"/>
      <c r="X34" s="117"/>
      <c r="Y34" s="115"/>
      <c r="Z34" s="118"/>
      <c r="AA34" s="117"/>
      <c r="AB34" s="2"/>
    </row>
    <row r="35" spans="1:29" ht="30" customHeight="1" x14ac:dyDescent="0.25">
      <c r="B35" s="8"/>
      <c r="C35" s="8"/>
      <c r="D35" s="8"/>
      <c r="E35" s="20"/>
      <c r="F35" s="26"/>
      <c r="G35" s="115"/>
      <c r="H35" s="118"/>
      <c r="I35" s="118"/>
      <c r="J35" s="115"/>
      <c r="K35" s="118"/>
      <c r="L35" s="117"/>
      <c r="M35" s="115"/>
      <c r="N35" s="118"/>
      <c r="O35" s="117"/>
      <c r="P35" s="115"/>
      <c r="Q35" s="118"/>
      <c r="R35" s="117"/>
      <c r="S35" s="115"/>
      <c r="T35" s="118"/>
      <c r="U35" s="117"/>
      <c r="V35" s="115"/>
      <c r="W35" s="118"/>
      <c r="X35" s="117"/>
      <c r="Y35" s="115"/>
      <c r="Z35" s="118"/>
      <c r="AA35" s="117"/>
      <c r="AB35" s="2"/>
    </row>
    <row r="36" spans="1:29" ht="30" customHeight="1" thickBot="1" x14ac:dyDescent="0.3">
      <c r="B36" s="27"/>
      <c r="C36" s="27"/>
      <c r="D36" s="27"/>
      <c r="E36" s="35"/>
      <c r="F36" s="26"/>
      <c r="G36" s="119"/>
      <c r="H36" s="120"/>
      <c r="I36" s="120"/>
      <c r="J36" s="119"/>
      <c r="K36" s="120"/>
      <c r="L36" s="121"/>
      <c r="M36" s="119"/>
      <c r="N36" s="120"/>
      <c r="O36" s="121"/>
      <c r="P36" s="119"/>
      <c r="Q36" s="120"/>
      <c r="R36" s="121"/>
      <c r="S36" s="119"/>
      <c r="T36" s="120"/>
      <c r="U36" s="121"/>
      <c r="V36" s="119"/>
      <c r="W36" s="120"/>
      <c r="X36" s="121"/>
      <c r="Y36" s="119"/>
      <c r="Z36" s="120"/>
      <c r="AA36" s="121"/>
      <c r="AB36" s="2"/>
    </row>
    <row r="37" spans="1:29" ht="30" customHeight="1" thickTop="1" x14ac:dyDescent="0.25">
      <c r="B37" s="30"/>
      <c r="C37" s="30"/>
      <c r="D37" s="30"/>
      <c r="E37" s="36"/>
      <c r="F37" s="31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 t="str">
        <f>IF(SUM(V26:V36)=0,"",SUM(V26:V36))</f>
        <v/>
      </c>
      <c r="W37" s="33"/>
      <c r="X37" s="34"/>
      <c r="Y37" s="32" t="str">
        <f>IF(SUM(Y26:Y36)=0,"",SUM(Y26:Y36))</f>
        <v/>
      </c>
      <c r="Z37" s="33"/>
      <c r="AA37" s="34"/>
      <c r="AB37" s="2">
        <f>SUM(G37:AA37)</f>
        <v>0</v>
      </c>
    </row>
    <row r="38" spans="1:29" ht="30" customHeight="1" x14ac:dyDescent="0.25">
      <c r="B38" s="21"/>
      <c r="C38" s="21"/>
      <c r="D38" s="21"/>
      <c r="E38" s="23"/>
      <c r="F38" s="22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 t="str">
        <f>IF(SUM(O26:O28)=0,"",SUM(O26:O28))</f>
        <v/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 t="str">
        <f>IF(SUM(X26:X28)=0,"",SUM(X26:X28))</f>
        <v/>
      </c>
      <c r="Y38" s="12"/>
      <c r="Z38" s="15"/>
      <c r="AA38" s="15" t="str">
        <f>IF(SUM(AA26:AA28)=0,"",SUM(AA26:AA28))</f>
        <v/>
      </c>
      <c r="AB38" s="2">
        <f>SUM(G38:AA38)</f>
        <v>0</v>
      </c>
      <c r="AC38" s="3">
        <f>INT(SUM(G38:AA38)/3)</f>
        <v>0</v>
      </c>
    </row>
    <row r="39" spans="1:29" ht="30" customHeight="1" thickBot="1" x14ac:dyDescent="0.3">
      <c r="B39" s="21"/>
      <c r="C39" s="21"/>
      <c r="D39" s="21"/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/>
      <c r="C40" s="21"/>
      <c r="D40" s="21"/>
      <c r="E40" s="24"/>
      <c r="F40" s="18"/>
      <c r="G40" s="124">
        <f>IF((AB37-AC38)&lt;0,0,AB37-AC38)</f>
        <v>0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/>
      <c r="C41" s="21"/>
      <c r="D41" s="21"/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/>
      <c r="C42" s="21"/>
      <c r="D42" s="21"/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/>
      <c r="C43" s="21"/>
      <c r="D43" s="21"/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f>A1</f>
        <v>4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4</v>
      </c>
      <c r="F45" s="143"/>
      <c r="G45" s="143"/>
      <c r="H45" s="143"/>
      <c r="I45" s="143"/>
      <c r="J45" s="144">
        <f>INDEX(Diary!$C:$C,MATCH(A45,Diary!$A:$A,0))</f>
        <v>41911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SPORTING ANATTYJACKET</v>
      </c>
      <c r="C47" s="131"/>
      <c r="D47" s="132"/>
      <c r="E47" s="136" t="str">
        <f>INDEX(Owners!$A:$A,MATCH(B47,Owners!$B:$B,0))</f>
        <v>Graham Miller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f>A4+1</f>
        <v>27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/>
      <c r="C49" s="8"/>
      <c r="D49" s="8"/>
      <c r="E49" s="84"/>
      <c r="F49" s="26"/>
      <c r="G49" s="112"/>
      <c r="H49" s="113" t="s">
        <v>397</v>
      </c>
      <c r="I49" s="114"/>
      <c r="J49" s="112"/>
      <c r="K49" s="113" t="s">
        <v>397</v>
      </c>
      <c r="L49" s="114"/>
      <c r="M49" s="115"/>
      <c r="N49" s="116" t="s">
        <v>397</v>
      </c>
      <c r="O49" s="117"/>
      <c r="P49" s="115"/>
      <c r="Q49" s="116" t="s">
        <v>397</v>
      </c>
      <c r="R49" s="117"/>
      <c r="S49" s="115"/>
      <c r="T49" s="116" t="s">
        <v>397</v>
      </c>
      <c r="U49" s="117"/>
      <c r="V49" s="115"/>
      <c r="W49" s="116" t="s">
        <v>397</v>
      </c>
      <c r="X49" s="117"/>
      <c r="Y49" s="115"/>
      <c r="Z49" s="116" t="s">
        <v>397</v>
      </c>
      <c r="AA49" s="117"/>
      <c r="AB49" s="2"/>
    </row>
    <row r="50" spans="2:29" ht="30" customHeight="1" x14ac:dyDescent="0.25">
      <c r="B50" s="8"/>
      <c r="C50" s="8"/>
      <c r="D50" s="8"/>
      <c r="E50" s="8"/>
      <c r="F50" s="26"/>
      <c r="G50" s="115"/>
      <c r="H50" s="116" t="s">
        <v>397</v>
      </c>
      <c r="I50" s="118"/>
      <c r="J50" s="115"/>
      <c r="K50" s="116" t="s">
        <v>397</v>
      </c>
      <c r="L50" s="117"/>
      <c r="M50" s="115"/>
      <c r="N50" s="116" t="s">
        <v>397</v>
      </c>
      <c r="O50" s="117"/>
      <c r="P50" s="115"/>
      <c r="Q50" s="116" t="s">
        <v>397</v>
      </c>
      <c r="R50" s="117"/>
      <c r="S50" s="115"/>
      <c r="T50" s="116" t="s">
        <v>397</v>
      </c>
      <c r="U50" s="117"/>
      <c r="V50" s="115"/>
      <c r="W50" s="116" t="s">
        <v>397</v>
      </c>
      <c r="X50" s="117"/>
      <c r="Y50" s="115"/>
      <c r="Z50" s="116" t="s">
        <v>397</v>
      </c>
      <c r="AA50" s="117"/>
    </row>
    <row r="51" spans="2:29" ht="30" customHeight="1" x14ac:dyDescent="0.25">
      <c r="B51" s="8"/>
      <c r="C51" s="8"/>
      <c r="D51" s="8"/>
      <c r="E51" s="8"/>
      <c r="F51" s="26"/>
      <c r="G51" s="115"/>
      <c r="H51" s="116" t="s">
        <v>397</v>
      </c>
      <c r="I51" s="118"/>
      <c r="J51" s="115"/>
      <c r="K51" s="116" t="s">
        <v>397</v>
      </c>
      <c r="L51" s="117"/>
      <c r="M51" s="115"/>
      <c r="N51" s="116" t="s">
        <v>397</v>
      </c>
      <c r="O51" s="117"/>
      <c r="P51" s="115"/>
      <c r="Q51" s="116" t="s">
        <v>397</v>
      </c>
      <c r="R51" s="117"/>
      <c r="S51" s="115"/>
      <c r="T51" s="116" t="s">
        <v>397</v>
      </c>
      <c r="U51" s="117"/>
      <c r="V51" s="115"/>
      <c r="W51" s="116" t="s">
        <v>397</v>
      </c>
      <c r="X51" s="117"/>
      <c r="Y51" s="115"/>
      <c r="Z51" s="116" t="s">
        <v>397</v>
      </c>
      <c r="AA51" s="117"/>
    </row>
    <row r="52" spans="2:29" ht="30" customHeight="1" x14ac:dyDescent="0.25">
      <c r="B52" s="8"/>
      <c r="C52" s="8"/>
      <c r="D52" s="8"/>
      <c r="E52" s="8"/>
      <c r="F52" s="26"/>
      <c r="G52" s="115"/>
      <c r="H52" s="118"/>
      <c r="I52" s="118"/>
      <c r="J52" s="115"/>
      <c r="K52" s="118"/>
      <c r="L52" s="117"/>
      <c r="M52" s="115"/>
      <c r="N52" s="118"/>
      <c r="O52" s="117"/>
      <c r="P52" s="115"/>
      <c r="Q52" s="118"/>
      <c r="R52" s="117"/>
      <c r="S52" s="115"/>
      <c r="T52" s="118"/>
      <c r="U52" s="117"/>
      <c r="V52" s="115"/>
      <c r="W52" s="118"/>
      <c r="X52" s="117"/>
      <c r="Y52" s="115"/>
      <c r="Z52" s="118"/>
      <c r="AA52" s="117"/>
    </row>
    <row r="53" spans="2:29" ht="30" customHeight="1" x14ac:dyDescent="0.25">
      <c r="B53" s="8"/>
      <c r="C53" s="8"/>
      <c r="D53" s="8"/>
      <c r="E53" s="8"/>
      <c r="F53" s="26"/>
      <c r="G53" s="115"/>
      <c r="H53" s="118"/>
      <c r="I53" s="118"/>
      <c r="J53" s="115"/>
      <c r="K53" s="118"/>
      <c r="L53" s="117"/>
      <c r="M53" s="115"/>
      <c r="N53" s="118"/>
      <c r="O53" s="117"/>
      <c r="P53" s="115"/>
      <c r="Q53" s="118"/>
      <c r="R53" s="117"/>
      <c r="S53" s="115"/>
      <c r="T53" s="118"/>
      <c r="U53" s="117"/>
      <c r="V53" s="115"/>
      <c r="W53" s="118"/>
      <c r="X53" s="117"/>
      <c r="Y53" s="115"/>
      <c r="Z53" s="118"/>
      <c r="AA53" s="117"/>
    </row>
    <row r="54" spans="2:29" ht="30" customHeight="1" x14ac:dyDescent="0.25">
      <c r="B54" s="8"/>
      <c r="C54" s="8"/>
      <c r="D54" s="8"/>
      <c r="E54" s="8"/>
      <c r="F54" s="26"/>
      <c r="G54" s="115"/>
      <c r="H54" s="118"/>
      <c r="I54" s="118"/>
      <c r="J54" s="115"/>
      <c r="K54" s="118"/>
      <c r="L54" s="117"/>
      <c r="M54" s="115"/>
      <c r="N54" s="118"/>
      <c r="O54" s="117"/>
      <c r="P54" s="115"/>
      <c r="Q54" s="118"/>
      <c r="R54" s="117"/>
      <c r="S54" s="115"/>
      <c r="T54" s="118"/>
      <c r="U54" s="117"/>
      <c r="V54" s="115"/>
      <c r="W54" s="118"/>
      <c r="X54" s="117"/>
      <c r="Y54" s="115"/>
      <c r="Z54" s="118"/>
      <c r="AA54" s="117"/>
    </row>
    <row r="55" spans="2:29" ht="30" customHeight="1" x14ac:dyDescent="0.25">
      <c r="B55" s="8"/>
      <c r="C55" s="8"/>
      <c r="D55" s="8"/>
      <c r="E55" s="8"/>
      <c r="F55" s="26"/>
      <c r="G55" s="115"/>
      <c r="H55" s="118"/>
      <c r="I55" s="118"/>
      <c r="J55" s="115"/>
      <c r="K55" s="118"/>
      <c r="L55" s="117"/>
      <c r="M55" s="115"/>
      <c r="N55" s="118"/>
      <c r="O55" s="117"/>
      <c r="P55" s="115"/>
      <c r="Q55" s="118"/>
      <c r="R55" s="117"/>
      <c r="S55" s="115"/>
      <c r="T55" s="118"/>
      <c r="U55" s="117"/>
      <c r="V55" s="115"/>
      <c r="W55" s="118"/>
      <c r="X55" s="117"/>
      <c r="Y55" s="115"/>
      <c r="Z55" s="118"/>
      <c r="AA55" s="117"/>
    </row>
    <row r="56" spans="2:29" ht="30" customHeight="1" x14ac:dyDescent="0.25">
      <c r="B56" s="8"/>
      <c r="C56" s="8"/>
      <c r="D56" s="8"/>
      <c r="E56" s="8"/>
      <c r="F56" s="26"/>
      <c r="G56" s="115"/>
      <c r="H56" s="118"/>
      <c r="I56" s="118"/>
      <c r="J56" s="115"/>
      <c r="K56" s="118"/>
      <c r="L56" s="117"/>
      <c r="M56" s="115"/>
      <c r="N56" s="118"/>
      <c r="O56" s="117"/>
      <c r="P56" s="115"/>
      <c r="Q56" s="118"/>
      <c r="R56" s="117"/>
      <c r="S56" s="115"/>
      <c r="T56" s="118"/>
      <c r="U56" s="117"/>
      <c r="V56" s="115"/>
      <c r="W56" s="118"/>
      <c r="X56" s="117"/>
      <c r="Y56" s="115"/>
      <c r="Z56" s="118"/>
      <c r="AA56" s="117"/>
    </row>
    <row r="57" spans="2:29" ht="30" customHeight="1" x14ac:dyDescent="0.25">
      <c r="B57" s="8"/>
      <c r="C57" s="8"/>
      <c r="D57" s="8"/>
      <c r="E57" s="8"/>
      <c r="F57" s="26"/>
      <c r="G57" s="115"/>
      <c r="H57" s="118"/>
      <c r="I57" s="118"/>
      <c r="J57" s="115"/>
      <c r="K57" s="118"/>
      <c r="L57" s="117"/>
      <c r="M57" s="115"/>
      <c r="N57" s="118"/>
      <c r="O57" s="117"/>
      <c r="P57" s="115"/>
      <c r="Q57" s="118"/>
      <c r="R57" s="117"/>
      <c r="S57" s="115"/>
      <c r="T57" s="118"/>
      <c r="U57" s="117"/>
      <c r="V57" s="115"/>
      <c r="W57" s="118"/>
      <c r="X57" s="117"/>
      <c r="Y57" s="115"/>
      <c r="Z57" s="118"/>
      <c r="AA57" s="117"/>
    </row>
    <row r="58" spans="2:29" ht="30" customHeight="1" x14ac:dyDescent="0.25">
      <c r="B58" s="8"/>
      <c r="C58" s="8"/>
      <c r="D58" s="8"/>
      <c r="E58" s="8"/>
      <c r="F58" s="26"/>
      <c r="G58" s="115"/>
      <c r="H58" s="118"/>
      <c r="I58" s="118"/>
      <c r="J58" s="115"/>
      <c r="K58" s="118"/>
      <c r="L58" s="117"/>
      <c r="M58" s="115"/>
      <c r="N58" s="118"/>
      <c r="O58" s="117"/>
      <c r="P58" s="115"/>
      <c r="Q58" s="118"/>
      <c r="R58" s="117"/>
      <c r="S58" s="115"/>
      <c r="T58" s="118"/>
      <c r="U58" s="117"/>
      <c r="V58" s="115"/>
      <c r="W58" s="118"/>
      <c r="X58" s="117"/>
      <c r="Y58" s="115"/>
      <c r="Z58" s="118"/>
      <c r="AA58" s="117"/>
    </row>
    <row r="59" spans="2:29" ht="30" customHeight="1" thickBot="1" x14ac:dyDescent="0.3">
      <c r="B59" s="27"/>
      <c r="C59" s="27"/>
      <c r="D59" s="27"/>
      <c r="E59" s="27"/>
      <c r="F59" s="26"/>
      <c r="G59" s="119"/>
      <c r="H59" s="120"/>
      <c r="I59" s="120"/>
      <c r="J59" s="119"/>
      <c r="K59" s="120"/>
      <c r="L59" s="121"/>
      <c r="M59" s="119"/>
      <c r="N59" s="120"/>
      <c r="O59" s="121"/>
      <c r="P59" s="119"/>
      <c r="Q59" s="120"/>
      <c r="R59" s="121"/>
      <c r="S59" s="119"/>
      <c r="T59" s="120"/>
      <c r="U59" s="121"/>
      <c r="V59" s="119"/>
      <c r="W59" s="120"/>
      <c r="X59" s="121"/>
      <c r="Y59" s="119"/>
      <c r="Z59" s="120"/>
      <c r="AA59" s="121"/>
    </row>
    <row r="60" spans="2:29" ht="30" customHeight="1" thickTop="1" x14ac:dyDescent="0.25">
      <c r="B60" s="30"/>
      <c r="C60" s="30"/>
      <c r="D60" s="30"/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 t="str">
        <f>IF(SUM(M49:M59)=0,"",SUM(M49:M59))</f>
        <v/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 t="str">
        <f>IF(SUM(V49:V59)=0,"",SUM(V49:V59))</f>
        <v/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0</v>
      </c>
    </row>
    <row r="61" spans="2:29" ht="30" customHeight="1" x14ac:dyDescent="0.25">
      <c r="B61" s="21"/>
      <c r="C61" s="21"/>
      <c r="D61" s="21"/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 t="str">
        <f>IF(SUM(L49:L51)=0,"",SUM(L49:L51))</f>
        <v/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 t="str">
        <f>IF(SUM(X49:X51)=0,"",SUM(X49:X51))</f>
        <v/>
      </c>
      <c r="Y61" s="12"/>
      <c r="Z61" s="15"/>
      <c r="AA61" s="15" t="str">
        <f>IF(SUM(AA49:AA51)=0,"",SUM(AA49:AA51))</f>
        <v/>
      </c>
      <c r="AB61" s="2">
        <f>SUM(G61:AA61)</f>
        <v>0</v>
      </c>
      <c r="AC61" s="3">
        <f>INT(SUM(G61:AA61)/3)</f>
        <v>0</v>
      </c>
    </row>
    <row r="62" spans="2:29" ht="30" customHeight="1" thickBot="1" x14ac:dyDescent="0.3">
      <c r="B62" s="21"/>
      <c r="C62" s="21"/>
      <c r="D62" s="21"/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/>
      <c r="C63" s="21"/>
      <c r="D63" s="21"/>
      <c r="E63" s="21"/>
      <c r="F63" s="18"/>
      <c r="G63" s="124">
        <f>IF((AB60-AC61)&lt;0,0,AB60-AC61)</f>
        <v>0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/>
      <c r="C64" s="21"/>
      <c r="D64" s="21"/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/>
      <c r="C65" s="21"/>
      <c r="D65" s="21"/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/>
      <c r="C66" s="21"/>
      <c r="D66" s="21"/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THE JORDI GOMEZ LOVE-IN</v>
      </c>
      <c r="C68" s="131"/>
      <c r="D68" s="132"/>
      <c r="E68" s="136" t="str">
        <f>INDEX(Owners!$A:$A,MATCH(B68,Owners!$B:$B,0))</f>
        <v>Chris Griffin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f>A4+1</f>
        <v>27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/>
      <c r="C70" s="8"/>
      <c r="D70" s="8"/>
      <c r="E70" s="85"/>
      <c r="F70" s="26"/>
      <c r="G70" s="112"/>
      <c r="H70" s="113" t="s">
        <v>397</v>
      </c>
      <c r="I70" s="114"/>
      <c r="J70" s="112"/>
      <c r="K70" s="113" t="s">
        <v>397</v>
      </c>
      <c r="L70" s="114"/>
      <c r="M70" s="115"/>
      <c r="N70" s="116" t="s">
        <v>397</v>
      </c>
      <c r="O70" s="117"/>
      <c r="P70" s="115"/>
      <c r="Q70" s="116" t="s">
        <v>397</v>
      </c>
      <c r="R70" s="117"/>
      <c r="S70" s="115"/>
      <c r="T70" s="116" t="s">
        <v>397</v>
      </c>
      <c r="U70" s="117"/>
      <c r="V70" s="115"/>
      <c r="W70" s="116" t="s">
        <v>397</v>
      </c>
      <c r="X70" s="117"/>
      <c r="Y70" s="115"/>
      <c r="Z70" s="116" t="s">
        <v>397</v>
      </c>
      <c r="AA70" s="117"/>
    </row>
    <row r="71" spans="1:27" ht="30" customHeight="1" x14ac:dyDescent="0.25">
      <c r="B71" s="8"/>
      <c r="C71" s="8"/>
      <c r="D71" s="8"/>
      <c r="E71" s="20"/>
      <c r="F71" s="26"/>
      <c r="G71" s="115"/>
      <c r="H71" s="116" t="s">
        <v>397</v>
      </c>
      <c r="I71" s="118"/>
      <c r="J71" s="115"/>
      <c r="K71" s="116" t="s">
        <v>397</v>
      </c>
      <c r="L71" s="117"/>
      <c r="M71" s="115"/>
      <c r="N71" s="116" t="s">
        <v>397</v>
      </c>
      <c r="O71" s="117"/>
      <c r="P71" s="115"/>
      <c r="Q71" s="116" t="s">
        <v>397</v>
      </c>
      <c r="R71" s="117"/>
      <c r="S71" s="115"/>
      <c r="T71" s="116" t="s">
        <v>397</v>
      </c>
      <c r="U71" s="117"/>
      <c r="V71" s="115"/>
      <c r="W71" s="116" t="s">
        <v>397</v>
      </c>
      <c r="X71" s="117"/>
      <c r="Y71" s="115"/>
      <c r="Z71" s="116" t="s">
        <v>397</v>
      </c>
      <c r="AA71" s="117"/>
    </row>
    <row r="72" spans="1:27" ht="30" customHeight="1" x14ac:dyDescent="0.25">
      <c r="B72" s="8"/>
      <c r="C72" s="8"/>
      <c r="D72" s="8"/>
      <c r="E72" s="20"/>
      <c r="F72" s="26"/>
      <c r="G72" s="115"/>
      <c r="H72" s="116" t="s">
        <v>397</v>
      </c>
      <c r="I72" s="118"/>
      <c r="J72" s="115"/>
      <c r="K72" s="116" t="s">
        <v>397</v>
      </c>
      <c r="L72" s="117"/>
      <c r="M72" s="115"/>
      <c r="N72" s="116" t="s">
        <v>397</v>
      </c>
      <c r="O72" s="117"/>
      <c r="P72" s="115"/>
      <c r="Q72" s="116" t="s">
        <v>397</v>
      </c>
      <c r="R72" s="117"/>
      <c r="S72" s="115"/>
      <c r="T72" s="116" t="s">
        <v>397</v>
      </c>
      <c r="U72" s="117"/>
      <c r="V72" s="115"/>
      <c r="W72" s="116" t="s">
        <v>397</v>
      </c>
      <c r="X72" s="117"/>
      <c r="Y72" s="115"/>
      <c r="Z72" s="116" t="s">
        <v>397</v>
      </c>
      <c r="AA72" s="117"/>
    </row>
    <row r="73" spans="1:27" ht="30" customHeight="1" x14ac:dyDescent="0.25">
      <c r="B73" s="8"/>
      <c r="C73" s="8"/>
      <c r="D73" s="8"/>
      <c r="E73" s="20"/>
      <c r="F73" s="26"/>
      <c r="G73" s="115"/>
      <c r="H73" s="118"/>
      <c r="I73" s="118"/>
      <c r="J73" s="115"/>
      <c r="K73" s="118"/>
      <c r="L73" s="117"/>
      <c r="M73" s="115"/>
      <c r="N73" s="118"/>
      <c r="O73" s="117"/>
      <c r="P73" s="115"/>
      <c r="Q73" s="118"/>
      <c r="R73" s="117"/>
      <c r="S73" s="115"/>
      <c r="T73" s="118"/>
      <c r="U73" s="117"/>
      <c r="V73" s="115"/>
      <c r="W73" s="118"/>
      <c r="X73" s="117"/>
      <c r="Y73" s="115"/>
      <c r="Z73" s="118"/>
      <c r="AA73" s="117"/>
    </row>
    <row r="74" spans="1:27" ht="30" customHeight="1" x14ac:dyDescent="0.25">
      <c r="B74" s="8"/>
      <c r="C74" s="8"/>
      <c r="D74" s="8"/>
      <c r="E74" s="20"/>
      <c r="F74" s="26"/>
      <c r="G74" s="115"/>
      <c r="H74" s="118"/>
      <c r="I74" s="118"/>
      <c r="J74" s="115"/>
      <c r="K74" s="118"/>
      <c r="L74" s="117"/>
      <c r="M74" s="115"/>
      <c r="N74" s="118"/>
      <c r="O74" s="117"/>
      <c r="P74" s="115"/>
      <c r="Q74" s="118"/>
      <c r="R74" s="117"/>
      <c r="S74" s="115"/>
      <c r="T74" s="118"/>
      <c r="U74" s="117"/>
      <c r="V74" s="115"/>
      <c r="W74" s="118"/>
      <c r="X74" s="117"/>
      <c r="Y74" s="115"/>
      <c r="Z74" s="118"/>
      <c r="AA74" s="117"/>
    </row>
    <row r="75" spans="1:27" ht="30" customHeight="1" x14ac:dyDescent="0.25">
      <c r="B75" s="8"/>
      <c r="C75" s="8"/>
      <c r="D75" s="8"/>
      <c r="E75" s="20"/>
      <c r="F75" s="26"/>
      <c r="G75" s="115"/>
      <c r="H75" s="118"/>
      <c r="I75" s="118"/>
      <c r="J75" s="115"/>
      <c r="K75" s="118"/>
      <c r="L75" s="117"/>
      <c r="M75" s="115"/>
      <c r="N75" s="118"/>
      <c r="O75" s="117"/>
      <c r="P75" s="115"/>
      <c r="Q75" s="118"/>
      <c r="R75" s="117"/>
      <c r="S75" s="115"/>
      <c r="T75" s="118"/>
      <c r="U75" s="117"/>
      <c r="V75" s="115"/>
      <c r="W75" s="118"/>
      <c r="X75" s="117"/>
      <c r="Y75" s="115"/>
      <c r="Z75" s="118"/>
      <c r="AA75" s="117"/>
    </row>
    <row r="76" spans="1:27" ht="30" customHeight="1" x14ac:dyDescent="0.25">
      <c r="B76" s="8"/>
      <c r="C76" s="8"/>
      <c r="D76" s="8"/>
      <c r="E76" s="20"/>
      <c r="F76" s="26"/>
      <c r="G76" s="115"/>
      <c r="H76" s="118"/>
      <c r="I76" s="118"/>
      <c r="J76" s="115"/>
      <c r="K76" s="118"/>
      <c r="L76" s="117"/>
      <c r="M76" s="115"/>
      <c r="N76" s="118"/>
      <c r="O76" s="117"/>
      <c r="P76" s="115"/>
      <c r="Q76" s="118"/>
      <c r="R76" s="117"/>
      <c r="S76" s="115"/>
      <c r="T76" s="118"/>
      <c r="U76" s="117"/>
      <c r="V76" s="115"/>
      <c r="W76" s="118"/>
      <c r="X76" s="117"/>
      <c r="Y76" s="115"/>
      <c r="Z76" s="118"/>
      <c r="AA76" s="117"/>
    </row>
    <row r="77" spans="1:27" ht="30" customHeight="1" x14ac:dyDescent="0.25">
      <c r="B77" s="8"/>
      <c r="C77" s="8"/>
      <c r="D77" s="8"/>
      <c r="E77" s="20"/>
      <c r="F77" s="26"/>
      <c r="G77" s="115"/>
      <c r="H77" s="118"/>
      <c r="I77" s="118"/>
      <c r="J77" s="115"/>
      <c r="K77" s="118"/>
      <c r="L77" s="117"/>
      <c r="M77" s="115"/>
      <c r="N77" s="118"/>
      <c r="O77" s="117"/>
      <c r="P77" s="115"/>
      <c r="Q77" s="118"/>
      <c r="R77" s="117"/>
      <c r="S77" s="115"/>
      <c r="T77" s="118"/>
      <c r="U77" s="117"/>
      <c r="V77" s="115"/>
      <c r="W77" s="118"/>
      <c r="X77" s="117"/>
      <c r="Y77" s="115"/>
      <c r="Z77" s="118"/>
      <c r="AA77" s="117"/>
    </row>
    <row r="78" spans="1:27" ht="30" customHeight="1" x14ac:dyDescent="0.25">
      <c r="B78" s="8"/>
      <c r="C78" s="8"/>
      <c r="D78" s="8"/>
      <c r="E78" s="20"/>
      <c r="F78" s="26"/>
      <c r="G78" s="115"/>
      <c r="H78" s="118"/>
      <c r="I78" s="118"/>
      <c r="J78" s="115"/>
      <c r="K78" s="118"/>
      <c r="L78" s="117"/>
      <c r="M78" s="115"/>
      <c r="N78" s="118"/>
      <c r="O78" s="117"/>
      <c r="P78" s="115"/>
      <c r="Q78" s="118"/>
      <c r="R78" s="117"/>
      <c r="S78" s="115"/>
      <c r="T78" s="118"/>
      <c r="U78" s="117"/>
      <c r="V78" s="115"/>
      <c r="W78" s="118"/>
      <c r="X78" s="117"/>
      <c r="Y78" s="115"/>
      <c r="Z78" s="118"/>
      <c r="AA78" s="117"/>
    </row>
    <row r="79" spans="1:27" ht="30" customHeight="1" x14ac:dyDescent="0.25">
      <c r="B79" s="8"/>
      <c r="C79" s="8"/>
      <c r="D79" s="8"/>
      <c r="E79" s="20"/>
      <c r="F79" s="26"/>
      <c r="G79" s="115"/>
      <c r="H79" s="118"/>
      <c r="I79" s="118"/>
      <c r="J79" s="115"/>
      <c r="K79" s="118"/>
      <c r="L79" s="117"/>
      <c r="M79" s="115"/>
      <c r="N79" s="118"/>
      <c r="O79" s="117"/>
      <c r="P79" s="115"/>
      <c r="Q79" s="118"/>
      <c r="R79" s="117"/>
      <c r="S79" s="115"/>
      <c r="T79" s="118"/>
      <c r="U79" s="117"/>
      <c r="V79" s="115"/>
      <c r="W79" s="118"/>
      <c r="X79" s="117"/>
      <c r="Y79" s="115"/>
      <c r="Z79" s="118"/>
      <c r="AA79" s="117"/>
    </row>
    <row r="80" spans="1:27" ht="30" customHeight="1" thickBot="1" x14ac:dyDescent="0.3">
      <c r="B80" s="27"/>
      <c r="C80" s="27"/>
      <c r="D80" s="27"/>
      <c r="E80" s="35"/>
      <c r="F80" s="26"/>
      <c r="G80" s="119"/>
      <c r="H80" s="120"/>
      <c r="I80" s="120"/>
      <c r="J80" s="119"/>
      <c r="K80" s="120"/>
      <c r="L80" s="121"/>
      <c r="M80" s="119"/>
      <c r="N80" s="120"/>
      <c r="O80" s="121"/>
      <c r="P80" s="119"/>
      <c r="Q80" s="120"/>
      <c r="R80" s="121"/>
      <c r="S80" s="119"/>
      <c r="T80" s="120"/>
      <c r="U80" s="121"/>
      <c r="V80" s="119"/>
      <c r="W80" s="120"/>
      <c r="X80" s="121"/>
      <c r="Y80" s="119"/>
      <c r="Z80" s="120"/>
      <c r="AA80" s="121"/>
    </row>
    <row r="81" spans="1:29" ht="30" customHeight="1" thickTop="1" x14ac:dyDescent="0.25">
      <c r="B81" s="30"/>
      <c r="C81" s="30"/>
      <c r="D81" s="30"/>
      <c r="E81" s="36"/>
      <c r="F81" s="31" t="s">
        <v>372</v>
      </c>
      <c r="G81" s="32" t="str">
        <f>IF(SUM(G70:G80)=0,"",SUM(G70:G80))</f>
        <v/>
      </c>
      <c r="H81" s="33"/>
      <c r="I81" s="33"/>
      <c r="J81" s="32" t="str">
        <f>IF(SUM(J70:J80)=0,"",SUM(J70:J80))</f>
        <v/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 t="str">
        <f>IF(SUM(V70:V80)=0,"",SUM(V70:V80))</f>
        <v/>
      </c>
      <c r="W81" s="33"/>
      <c r="X81" s="34"/>
      <c r="Y81" s="32" t="str">
        <f>IF(SUM(Y70:Y80)=0,"",SUM(Y70:Y80))</f>
        <v/>
      </c>
      <c r="Z81" s="33"/>
      <c r="AA81" s="34"/>
      <c r="AB81" s="2">
        <f>SUM(G81:AA81)</f>
        <v>0</v>
      </c>
    </row>
    <row r="82" spans="1:29" ht="30" customHeight="1" x14ac:dyDescent="0.25">
      <c r="B82" s="21"/>
      <c r="C82" s="21"/>
      <c r="D82" s="21"/>
      <c r="E82" s="23"/>
      <c r="F82" s="22" t="s">
        <v>375</v>
      </c>
      <c r="G82" s="12"/>
      <c r="H82" s="15"/>
      <c r="I82" s="15" t="str">
        <f>IF(SUM(I70:I72)=0,"",SUM(I70:I72))</f>
        <v/>
      </c>
      <c r="J82" s="12"/>
      <c r="K82" s="15"/>
      <c r="L82" s="15" t="str">
        <f>IF(SUM(L70:L72)=0,"",SUM(L70:L72))</f>
        <v/>
      </c>
      <c r="M82" s="12"/>
      <c r="N82" s="15"/>
      <c r="O82" s="15" t="str">
        <f>IF(SUM(O70:O72)=0,"",SUM(O70:O72))</f>
        <v/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 t="str">
        <f>IF(SUM(X70:X72)=0,"",SUM(X70:X72))</f>
        <v/>
      </c>
      <c r="Y82" s="12"/>
      <c r="Z82" s="15"/>
      <c r="AA82" s="15" t="str">
        <f>IF(SUM(AA70:AA72)=0,"",SUM(AA70:AA72))</f>
        <v/>
      </c>
      <c r="AB82" s="2">
        <f>SUM(G82:AA82)</f>
        <v>0</v>
      </c>
      <c r="AC82" s="3">
        <f>INT(SUM(G82:AA82)/3)</f>
        <v>0</v>
      </c>
    </row>
    <row r="83" spans="1:29" ht="30" customHeight="1" thickBot="1" x14ac:dyDescent="0.3">
      <c r="B83" s="21"/>
      <c r="C83" s="21"/>
      <c r="D83" s="21"/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/>
      <c r="C84" s="21"/>
      <c r="D84" s="21"/>
      <c r="E84" s="24"/>
      <c r="F84" s="18"/>
      <c r="G84" s="124">
        <f>IF((AB81-AC82)&lt;0,0,AB81-AC82)</f>
        <v>0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/>
      <c r="C85" s="21"/>
      <c r="D85" s="21"/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/>
      <c r="C86" s="21"/>
      <c r="D86" s="21"/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/>
      <c r="C87" s="21"/>
      <c r="D87" s="21"/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f>A1</f>
        <v>4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4</v>
      </c>
      <c r="F89" s="143"/>
      <c r="G89" s="143"/>
      <c r="H89" s="143"/>
      <c r="I89" s="143"/>
      <c r="J89" s="144">
        <f>INDEX(Diary!$C:$C,MATCH(A89,Diary!$A:$A,0))</f>
        <v>41911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EUXTON SOUTH END</v>
      </c>
      <c r="C91" s="131"/>
      <c r="D91" s="132"/>
      <c r="E91" s="136" t="str">
        <f>INDEX(Owners!$A:$A,MATCH(B91,Owners!$B:$B,0))</f>
        <v>Antony Robinson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f>A4+2</f>
        <v>28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/>
      <c r="C93" s="8"/>
      <c r="D93" s="8"/>
      <c r="E93" s="84"/>
      <c r="F93" s="26"/>
      <c r="G93" s="112"/>
      <c r="H93" s="113" t="s">
        <v>397</v>
      </c>
      <c r="I93" s="114"/>
      <c r="J93" s="112"/>
      <c r="K93" s="113" t="s">
        <v>397</v>
      </c>
      <c r="L93" s="114"/>
      <c r="M93" s="115"/>
      <c r="N93" s="116" t="s">
        <v>397</v>
      </c>
      <c r="O93" s="117"/>
      <c r="P93" s="115"/>
      <c r="Q93" s="116" t="s">
        <v>397</v>
      </c>
      <c r="R93" s="117"/>
      <c r="S93" s="115"/>
      <c r="T93" s="116" t="s">
        <v>397</v>
      </c>
      <c r="U93" s="117"/>
      <c r="V93" s="115"/>
      <c r="W93" s="116" t="s">
        <v>397</v>
      </c>
      <c r="X93" s="117"/>
      <c r="Y93" s="115"/>
      <c r="Z93" s="116" t="s">
        <v>397</v>
      </c>
      <c r="AA93" s="117"/>
    </row>
    <row r="94" spans="1:29" ht="30" customHeight="1" x14ac:dyDescent="0.25">
      <c r="B94" s="8"/>
      <c r="C94" s="8"/>
      <c r="D94" s="8"/>
      <c r="E94" s="8"/>
      <c r="F94" s="26"/>
      <c r="G94" s="115"/>
      <c r="H94" s="116" t="s">
        <v>397</v>
      </c>
      <c r="I94" s="118"/>
      <c r="J94" s="115"/>
      <c r="K94" s="116" t="s">
        <v>397</v>
      </c>
      <c r="L94" s="117"/>
      <c r="M94" s="115"/>
      <c r="N94" s="116" t="s">
        <v>397</v>
      </c>
      <c r="O94" s="117"/>
      <c r="P94" s="115"/>
      <c r="Q94" s="116" t="s">
        <v>397</v>
      </c>
      <c r="R94" s="117"/>
      <c r="S94" s="115"/>
      <c r="T94" s="116" t="s">
        <v>397</v>
      </c>
      <c r="U94" s="117"/>
      <c r="V94" s="115"/>
      <c r="W94" s="116" t="s">
        <v>397</v>
      </c>
      <c r="X94" s="117"/>
      <c r="Y94" s="115"/>
      <c r="Z94" s="116" t="s">
        <v>397</v>
      </c>
      <c r="AA94" s="117"/>
    </row>
    <row r="95" spans="1:29" ht="30" customHeight="1" x14ac:dyDescent="0.25">
      <c r="B95" s="8"/>
      <c r="C95" s="8"/>
      <c r="D95" s="8"/>
      <c r="E95" s="8"/>
      <c r="F95" s="26"/>
      <c r="G95" s="115"/>
      <c r="H95" s="116" t="s">
        <v>397</v>
      </c>
      <c r="I95" s="118"/>
      <c r="J95" s="115"/>
      <c r="K95" s="116" t="s">
        <v>397</v>
      </c>
      <c r="L95" s="117"/>
      <c r="M95" s="115"/>
      <c r="N95" s="116" t="s">
        <v>397</v>
      </c>
      <c r="O95" s="117"/>
      <c r="P95" s="115"/>
      <c r="Q95" s="116" t="s">
        <v>397</v>
      </c>
      <c r="R95" s="117"/>
      <c r="S95" s="115"/>
      <c r="T95" s="116" t="s">
        <v>397</v>
      </c>
      <c r="U95" s="117"/>
      <c r="V95" s="115"/>
      <c r="W95" s="116" t="s">
        <v>397</v>
      </c>
      <c r="X95" s="117"/>
      <c r="Y95" s="115"/>
      <c r="Z95" s="116" t="s">
        <v>397</v>
      </c>
      <c r="AA95" s="117"/>
    </row>
    <row r="96" spans="1:29" ht="30" customHeight="1" x14ac:dyDescent="0.25">
      <c r="B96" s="8"/>
      <c r="C96" s="8"/>
      <c r="D96" s="8"/>
      <c r="E96" s="8"/>
      <c r="F96" s="26"/>
      <c r="G96" s="115"/>
      <c r="H96" s="118"/>
      <c r="I96" s="118"/>
      <c r="J96" s="115"/>
      <c r="K96" s="118"/>
      <c r="L96" s="117"/>
      <c r="M96" s="115"/>
      <c r="N96" s="118"/>
      <c r="O96" s="117"/>
      <c r="P96" s="115"/>
      <c r="Q96" s="118"/>
      <c r="R96" s="117"/>
      <c r="S96" s="115"/>
      <c r="T96" s="118"/>
      <c r="U96" s="117"/>
      <c r="V96" s="115"/>
      <c r="W96" s="118"/>
      <c r="X96" s="117"/>
      <c r="Y96" s="115"/>
      <c r="Z96" s="118"/>
      <c r="AA96" s="117"/>
    </row>
    <row r="97" spans="2:29" ht="30" customHeight="1" x14ac:dyDescent="0.25">
      <c r="B97" s="8"/>
      <c r="C97" s="8"/>
      <c r="D97" s="8"/>
      <c r="E97" s="8"/>
      <c r="F97" s="26"/>
      <c r="G97" s="115"/>
      <c r="H97" s="118"/>
      <c r="I97" s="118"/>
      <c r="J97" s="115"/>
      <c r="K97" s="118"/>
      <c r="L97" s="117"/>
      <c r="M97" s="115"/>
      <c r="N97" s="118"/>
      <c r="O97" s="117"/>
      <c r="P97" s="115"/>
      <c r="Q97" s="118"/>
      <c r="R97" s="117"/>
      <c r="S97" s="115"/>
      <c r="T97" s="118"/>
      <c r="U97" s="117"/>
      <c r="V97" s="115"/>
      <c r="W97" s="118"/>
      <c r="X97" s="117"/>
      <c r="Y97" s="115"/>
      <c r="Z97" s="118"/>
      <c r="AA97" s="117"/>
    </row>
    <row r="98" spans="2:29" ht="30" customHeight="1" x14ac:dyDescent="0.25">
      <c r="B98" s="8"/>
      <c r="C98" s="8"/>
      <c r="D98" s="8"/>
      <c r="E98" s="8"/>
      <c r="F98" s="26"/>
      <c r="G98" s="115"/>
      <c r="H98" s="118"/>
      <c r="I98" s="118"/>
      <c r="J98" s="115"/>
      <c r="K98" s="118"/>
      <c r="L98" s="117"/>
      <c r="M98" s="115"/>
      <c r="N98" s="118"/>
      <c r="O98" s="117"/>
      <c r="P98" s="115"/>
      <c r="Q98" s="118"/>
      <c r="R98" s="117"/>
      <c r="S98" s="115"/>
      <c r="T98" s="118"/>
      <c r="U98" s="117"/>
      <c r="V98" s="115"/>
      <c r="W98" s="118"/>
      <c r="X98" s="117"/>
      <c r="Y98" s="115"/>
      <c r="Z98" s="118"/>
      <c r="AA98" s="117"/>
    </row>
    <row r="99" spans="2:29" ht="30" customHeight="1" x14ac:dyDescent="0.25">
      <c r="B99" s="8"/>
      <c r="C99" s="8"/>
      <c r="D99" s="8"/>
      <c r="E99" s="8"/>
      <c r="F99" s="26"/>
      <c r="G99" s="115"/>
      <c r="H99" s="118"/>
      <c r="I99" s="118"/>
      <c r="J99" s="115"/>
      <c r="K99" s="118"/>
      <c r="L99" s="117"/>
      <c r="M99" s="115"/>
      <c r="N99" s="118"/>
      <c r="O99" s="117"/>
      <c r="P99" s="115"/>
      <c r="Q99" s="118"/>
      <c r="R99" s="117"/>
      <c r="S99" s="115"/>
      <c r="T99" s="118"/>
      <c r="U99" s="117"/>
      <c r="V99" s="115"/>
      <c r="W99" s="118"/>
      <c r="X99" s="117"/>
      <c r="Y99" s="115"/>
      <c r="Z99" s="118"/>
      <c r="AA99" s="117"/>
    </row>
    <row r="100" spans="2:29" ht="30" customHeight="1" x14ac:dyDescent="0.25">
      <c r="B100" s="8"/>
      <c r="C100" s="8"/>
      <c r="D100" s="8"/>
      <c r="E100" s="8"/>
      <c r="F100" s="26"/>
      <c r="G100" s="115"/>
      <c r="H100" s="118"/>
      <c r="I100" s="118"/>
      <c r="J100" s="115"/>
      <c r="K100" s="118"/>
      <c r="L100" s="117"/>
      <c r="M100" s="115"/>
      <c r="N100" s="118"/>
      <c r="O100" s="117"/>
      <c r="P100" s="115"/>
      <c r="Q100" s="118"/>
      <c r="R100" s="117"/>
      <c r="S100" s="115"/>
      <c r="T100" s="118"/>
      <c r="U100" s="117"/>
      <c r="V100" s="115"/>
      <c r="W100" s="118"/>
      <c r="X100" s="117"/>
      <c r="Y100" s="115"/>
      <c r="Z100" s="118"/>
      <c r="AA100" s="117"/>
    </row>
    <row r="101" spans="2:29" ht="30" customHeight="1" x14ac:dyDescent="0.25">
      <c r="B101" s="8"/>
      <c r="C101" s="8"/>
      <c r="D101" s="8"/>
      <c r="E101" s="8"/>
      <c r="F101" s="26"/>
      <c r="G101" s="115"/>
      <c r="H101" s="118"/>
      <c r="I101" s="118"/>
      <c r="J101" s="115"/>
      <c r="K101" s="118"/>
      <c r="L101" s="117"/>
      <c r="M101" s="115"/>
      <c r="N101" s="118"/>
      <c r="O101" s="117"/>
      <c r="P101" s="115"/>
      <c r="Q101" s="118"/>
      <c r="R101" s="117"/>
      <c r="S101" s="115"/>
      <c r="T101" s="118"/>
      <c r="U101" s="117"/>
      <c r="V101" s="115"/>
      <c r="W101" s="118"/>
      <c r="X101" s="117"/>
      <c r="Y101" s="115"/>
      <c r="Z101" s="118"/>
      <c r="AA101" s="117"/>
    </row>
    <row r="102" spans="2:29" ht="30" customHeight="1" x14ac:dyDescent="0.25">
      <c r="B102" s="8"/>
      <c r="C102" s="8"/>
      <c r="D102" s="8"/>
      <c r="E102" s="8"/>
      <c r="F102" s="26"/>
      <c r="G102" s="115"/>
      <c r="H102" s="118"/>
      <c r="I102" s="118"/>
      <c r="J102" s="115"/>
      <c r="K102" s="118"/>
      <c r="L102" s="117"/>
      <c r="M102" s="115"/>
      <c r="N102" s="118"/>
      <c r="O102" s="117"/>
      <c r="P102" s="115"/>
      <c r="Q102" s="118"/>
      <c r="R102" s="117"/>
      <c r="S102" s="115"/>
      <c r="T102" s="118"/>
      <c r="U102" s="117"/>
      <c r="V102" s="115"/>
      <c r="W102" s="118"/>
      <c r="X102" s="117"/>
      <c r="Y102" s="115"/>
      <c r="Z102" s="118"/>
      <c r="AA102" s="117"/>
    </row>
    <row r="103" spans="2:29" ht="30" customHeight="1" thickBot="1" x14ac:dyDescent="0.3">
      <c r="B103" s="27"/>
      <c r="C103" s="27"/>
      <c r="D103" s="27"/>
      <c r="E103" s="27"/>
      <c r="F103" s="26"/>
      <c r="G103" s="119"/>
      <c r="H103" s="120"/>
      <c r="I103" s="120"/>
      <c r="J103" s="119"/>
      <c r="K103" s="120"/>
      <c r="L103" s="121"/>
      <c r="M103" s="119"/>
      <c r="N103" s="120"/>
      <c r="O103" s="121"/>
      <c r="P103" s="119"/>
      <c r="Q103" s="120"/>
      <c r="R103" s="121"/>
      <c r="S103" s="119"/>
      <c r="T103" s="120"/>
      <c r="U103" s="121"/>
      <c r="V103" s="119"/>
      <c r="W103" s="120"/>
      <c r="X103" s="121"/>
      <c r="Y103" s="119"/>
      <c r="Z103" s="120"/>
      <c r="AA103" s="121"/>
    </row>
    <row r="104" spans="2:29" ht="30" customHeight="1" thickTop="1" x14ac:dyDescent="0.25">
      <c r="B104" s="30"/>
      <c r="C104" s="30"/>
      <c r="D104" s="30"/>
      <c r="E104" s="30"/>
      <c r="F104" s="31" t="s">
        <v>372</v>
      </c>
      <c r="G104" s="32" t="str">
        <f>IF(SUM(G93:G103)=0,"",SUM(G93:G103))</f>
        <v/>
      </c>
      <c r="H104" s="33"/>
      <c r="I104" s="33"/>
      <c r="J104" s="32" t="str">
        <f>IF(SUM(J93:J103)=0,"",SUM(J93:J103))</f>
        <v/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 t="str">
        <f>IF(SUM(V93:V103)=0,"",SUM(V93:V103))</f>
        <v/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0</v>
      </c>
    </row>
    <row r="105" spans="2:29" ht="30" customHeight="1" x14ac:dyDescent="0.25">
      <c r="B105" s="21"/>
      <c r="C105" s="21"/>
      <c r="D105" s="21"/>
      <c r="E105" s="21"/>
      <c r="F105" s="22" t="s">
        <v>375</v>
      </c>
      <c r="G105" s="12"/>
      <c r="H105" s="15"/>
      <c r="I105" s="15" t="str">
        <f>IF(SUM(I93:I95)=0,"",SUM(I93:I95))</f>
        <v/>
      </c>
      <c r="J105" s="12"/>
      <c r="K105" s="15"/>
      <c r="L105" s="15" t="str">
        <f>IF(SUM(L93:L95)=0,"",SUM(L93:L95))</f>
        <v/>
      </c>
      <c r="M105" s="12"/>
      <c r="N105" s="15"/>
      <c r="O105" s="15" t="str">
        <f>IF(SUM(O93:O95)=0,"",SUM(O93:O95))</f>
        <v/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 t="str">
        <f>IF(SUM(X93:X95)=0,"",SUM(X93:X95))</f>
        <v/>
      </c>
      <c r="Y105" s="12"/>
      <c r="Z105" s="15"/>
      <c r="AA105" s="15" t="str">
        <f>IF(SUM(AA93:AA95)=0,"",SUM(AA93:AA95))</f>
        <v/>
      </c>
      <c r="AB105" s="2">
        <f>SUM(G105:AA105)</f>
        <v>0</v>
      </c>
      <c r="AC105" s="3">
        <f>INT(SUM(G105:AA105)/3)</f>
        <v>0</v>
      </c>
    </row>
    <row r="106" spans="2:29" ht="30" customHeight="1" thickBot="1" x14ac:dyDescent="0.3">
      <c r="B106" s="21"/>
      <c r="C106" s="21"/>
      <c r="D106" s="21"/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/>
      <c r="C107" s="21"/>
      <c r="D107" s="21"/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/>
      <c r="C108" s="21"/>
      <c r="D108" s="21"/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/>
      <c r="C109" s="21"/>
      <c r="D109" s="21"/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/>
      <c r="C110" s="21"/>
      <c r="D110" s="21"/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JEAN PIERRE'S TAP INS</v>
      </c>
      <c r="C112" s="131"/>
      <c r="D112" s="132"/>
      <c r="E112" s="136" t="str">
        <f>INDEX(Owners!$A:$A,MATCH(B112,Owners!$B:$B,0))</f>
        <v>John Murphy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f>A4+2</f>
        <v>28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/>
      <c r="C114" s="8"/>
      <c r="D114" s="8"/>
      <c r="E114" s="85"/>
      <c r="F114" s="26"/>
      <c r="G114" s="112"/>
      <c r="H114" s="113" t="s">
        <v>397</v>
      </c>
      <c r="I114" s="114"/>
      <c r="J114" s="112"/>
      <c r="K114" s="113" t="s">
        <v>397</v>
      </c>
      <c r="L114" s="114"/>
      <c r="M114" s="115"/>
      <c r="N114" s="116" t="s">
        <v>397</v>
      </c>
      <c r="O114" s="117"/>
      <c r="P114" s="115"/>
      <c r="Q114" s="116" t="s">
        <v>397</v>
      </c>
      <c r="R114" s="117"/>
      <c r="S114" s="115"/>
      <c r="T114" s="116" t="s">
        <v>397</v>
      </c>
      <c r="U114" s="117"/>
      <c r="V114" s="115"/>
      <c r="W114" s="116" t="s">
        <v>397</v>
      </c>
      <c r="X114" s="117"/>
      <c r="Y114" s="115"/>
      <c r="Z114" s="116" t="s">
        <v>397</v>
      </c>
      <c r="AA114" s="117"/>
    </row>
    <row r="115" spans="1:29" ht="30" customHeight="1" x14ac:dyDescent="0.25">
      <c r="B115" s="8"/>
      <c r="C115" s="8"/>
      <c r="D115" s="8"/>
      <c r="E115" s="20"/>
      <c r="F115" s="26"/>
      <c r="G115" s="115"/>
      <c r="H115" s="116" t="s">
        <v>397</v>
      </c>
      <c r="I115" s="118"/>
      <c r="J115" s="115"/>
      <c r="K115" s="116" t="s">
        <v>397</v>
      </c>
      <c r="L115" s="117"/>
      <c r="M115" s="115"/>
      <c r="N115" s="116" t="s">
        <v>397</v>
      </c>
      <c r="O115" s="117"/>
      <c r="P115" s="115"/>
      <c r="Q115" s="116" t="s">
        <v>397</v>
      </c>
      <c r="R115" s="117"/>
      <c r="S115" s="115"/>
      <c r="T115" s="116" t="s">
        <v>397</v>
      </c>
      <c r="U115" s="117"/>
      <c r="V115" s="115"/>
      <c r="W115" s="116" t="s">
        <v>397</v>
      </c>
      <c r="X115" s="117"/>
      <c r="Y115" s="115"/>
      <c r="Z115" s="116" t="s">
        <v>397</v>
      </c>
      <c r="AA115" s="117"/>
    </row>
    <row r="116" spans="1:29" ht="30" customHeight="1" x14ac:dyDescent="0.25">
      <c r="B116" s="8"/>
      <c r="C116" s="8"/>
      <c r="D116" s="8"/>
      <c r="E116" s="20"/>
      <c r="F116" s="26"/>
      <c r="G116" s="115"/>
      <c r="H116" s="116" t="s">
        <v>397</v>
      </c>
      <c r="I116" s="118"/>
      <c r="J116" s="115"/>
      <c r="K116" s="116" t="s">
        <v>397</v>
      </c>
      <c r="L116" s="117"/>
      <c r="M116" s="115"/>
      <c r="N116" s="116" t="s">
        <v>397</v>
      </c>
      <c r="O116" s="117"/>
      <c r="P116" s="115"/>
      <c r="Q116" s="116" t="s">
        <v>397</v>
      </c>
      <c r="R116" s="117"/>
      <c r="S116" s="115"/>
      <c r="T116" s="116" t="s">
        <v>397</v>
      </c>
      <c r="U116" s="117"/>
      <c r="V116" s="115"/>
      <c r="W116" s="116" t="s">
        <v>397</v>
      </c>
      <c r="X116" s="117"/>
      <c r="Y116" s="115"/>
      <c r="Z116" s="116" t="s">
        <v>397</v>
      </c>
      <c r="AA116" s="117"/>
    </row>
    <row r="117" spans="1:29" ht="30" customHeight="1" x14ac:dyDescent="0.25">
      <c r="B117" s="8"/>
      <c r="C117" s="8"/>
      <c r="D117" s="8"/>
      <c r="E117" s="20"/>
      <c r="F117" s="26"/>
      <c r="G117" s="115"/>
      <c r="H117" s="118"/>
      <c r="I117" s="118"/>
      <c r="J117" s="115"/>
      <c r="K117" s="118"/>
      <c r="L117" s="117"/>
      <c r="M117" s="115"/>
      <c r="N117" s="118"/>
      <c r="O117" s="117"/>
      <c r="P117" s="115"/>
      <c r="Q117" s="118"/>
      <c r="R117" s="117"/>
      <c r="S117" s="115"/>
      <c r="T117" s="118"/>
      <c r="U117" s="117"/>
      <c r="V117" s="115"/>
      <c r="W117" s="118"/>
      <c r="X117" s="117"/>
      <c r="Y117" s="115"/>
      <c r="Z117" s="118"/>
      <c r="AA117" s="117"/>
    </row>
    <row r="118" spans="1:29" ht="30" customHeight="1" x14ac:dyDescent="0.25">
      <c r="B118" s="8"/>
      <c r="C118" s="8"/>
      <c r="D118" s="8"/>
      <c r="E118" s="20"/>
      <c r="F118" s="26"/>
      <c r="G118" s="115"/>
      <c r="H118" s="118"/>
      <c r="I118" s="118"/>
      <c r="J118" s="115"/>
      <c r="K118" s="118"/>
      <c r="L118" s="117"/>
      <c r="M118" s="115"/>
      <c r="N118" s="118"/>
      <c r="O118" s="117"/>
      <c r="P118" s="115"/>
      <c r="Q118" s="118"/>
      <c r="R118" s="117"/>
      <c r="S118" s="115"/>
      <c r="T118" s="118"/>
      <c r="U118" s="117"/>
      <c r="V118" s="115"/>
      <c r="W118" s="118"/>
      <c r="X118" s="117"/>
      <c r="Y118" s="115"/>
      <c r="Z118" s="118"/>
      <c r="AA118" s="117"/>
    </row>
    <row r="119" spans="1:29" ht="30" customHeight="1" x14ac:dyDescent="0.25">
      <c r="B119" s="8"/>
      <c r="C119" s="8"/>
      <c r="D119" s="8"/>
      <c r="E119" s="20"/>
      <c r="F119" s="26"/>
      <c r="G119" s="115"/>
      <c r="H119" s="118"/>
      <c r="I119" s="118"/>
      <c r="J119" s="115"/>
      <c r="K119" s="118"/>
      <c r="L119" s="117"/>
      <c r="M119" s="115"/>
      <c r="N119" s="118"/>
      <c r="O119" s="117"/>
      <c r="P119" s="115"/>
      <c r="Q119" s="118"/>
      <c r="R119" s="117"/>
      <c r="S119" s="115"/>
      <c r="T119" s="118"/>
      <c r="U119" s="117"/>
      <c r="V119" s="115"/>
      <c r="W119" s="118"/>
      <c r="X119" s="117"/>
      <c r="Y119" s="115"/>
      <c r="Z119" s="118"/>
      <c r="AA119" s="117"/>
    </row>
    <row r="120" spans="1:29" ht="30" customHeight="1" x14ac:dyDescent="0.25">
      <c r="B120" s="8"/>
      <c r="C120" s="8"/>
      <c r="D120" s="8"/>
      <c r="E120" s="20"/>
      <c r="F120" s="26"/>
      <c r="G120" s="115"/>
      <c r="H120" s="118"/>
      <c r="I120" s="118"/>
      <c r="J120" s="115"/>
      <c r="K120" s="118"/>
      <c r="L120" s="117"/>
      <c r="M120" s="115"/>
      <c r="N120" s="118"/>
      <c r="O120" s="117"/>
      <c r="P120" s="115"/>
      <c r="Q120" s="118"/>
      <c r="R120" s="117"/>
      <c r="S120" s="115"/>
      <c r="T120" s="118"/>
      <c r="U120" s="117"/>
      <c r="V120" s="115"/>
      <c r="W120" s="118"/>
      <c r="X120" s="117"/>
      <c r="Y120" s="115"/>
      <c r="Z120" s="118"/>
      <c r="AA120" s="117"/>
    </row>
    <row r="121" spans="1:29" ht="30" customHeight="1" x14ac:dyDescent="0.25">
      <c r="B121" s="8"/>
      <c r="C121" s="8"/>
      <c r="D121" s="8"/>
      <c r="E121" s="20"/>
      <c r="F121" s="26"/>
      <c r="G121" s="115"/>
      <c r="H121" s="118"/>
      <c r="I121" s="118"/>
      <c r="J121" s="115"/>
      <c r="K121" s="118"/>
      <c r="L121" s="117"/>
      <c r="M121" s="115"/>
      <c r="N121" s="118"/>
      <c r="O121" s="117"/>
      <c r="P121" s="115"/>
      <c r="Q121" s="118"/>
      <c r="R121" s="117"/>
      <c r="S121" s="115"/>
      <c r="T121" s="118"/>
      <c r="U121" s="117"/>
      <c r="V121" s="115"/>
      <c r="W121" s="118"/>
      <c r="X121" s="117"/>
      <c r="Y121" s="115"/>
      <c r="Z121" s="118"/>
      <c r="AA121" s="117"/>
    </row>
    <row r="122" spans="1:29" ht="30" customHeight="1" x14ac:dyDescent="0.25">
      <c r="B122" s="8"/>
      <c r="C122" s="8"/>
      <c r="D122" s="8"/>
      <c r="E122" s="20"/>
      <c r="F122" s="26"/>
      <c r="G122" s="115"/>
      <c r="H122" s="118"/>
      <c r="I122" s="118"/>
      <c r="J122" s="115"/>
      <c r="K122" s="118"/>
      <c r="L122" s="117"/>
      <c r="M122" s="115"/>
      <c r="N122" s="118"/>
      <c r="O122" s="117"/>
      <c r="P122" s="115"/>
      <c r="Q122" s="118"/>
      <c r="R122" s="117"/>
      <c r="S122" s="115"/>
      <c r="T122" s="118"/>
      <c r="U122" s="117"/>
      <c r="V122" s="115"/>
      <c r="W122" s="118"/>
      <c r="X122" s="117"/>
      <c r="Y122" s="115"/>
      <c r="Z122" s="118"/>
      <c r="AA122" s="117"/>
    </row>
    <row r="123" spans="1:29" ht="30" customHeight="1" x14ac:dyDescent="0.25">
      <c r="B123" s="8"/>
      <c r="C123" s="8"/>
      <c r="D123" s="8"/>
      <c r="E123" s="20"/>
      <c r="F123" s="26"/>
      <c r="G123" s="115"/>
      <c r="H123" s="118"/>
      <c r="I123" s="118"/>
      <c r="J123" s="115"/>
      <c r="K123" s="118"/>
      <c r="L123" s="117"/>
      <c r="M123" s="115"/>
      <c r="N123" s="118"/>
      <c r="O123" s="117"/>
      <c r="P123" s="115"/>
      <c r="Q123" s="118"/>
      <c r="R123" s="117"/>
      <c r="S123" s="115"/>
      <c r="T123" s="118"/>
      <c r="U123" s="117"/>
      <c r="V123" s="115"/>
      <c r="W123" s="118"/>
      <c r="X123" s="117"/>
      <c r="Y123" s="115"/>
      <c r="Z123" s="118"/>
      <c r="AA123" s="117"/>
    </row>
    <row r="124" spans="1:29" ht="30" customHeight="1" thickBot="1" x14ac:dyDescent="0.3">
      <c r="B124" s="27"/>
      <c r="C124" s="27"/>
      <c r="D124" s="27"/>
      <c r="E124" s="35"/>
      <c r="F124" s="26"/>
      <c r="G124" s="119"/>
      <c r="H124" s="120"/>
      <c r="I124" s="120"/>
      <c r="J124" s="119"/>
      <c r="K124" s="120"/>
      <c r="L124" s="121"/>
      <c r="M124" s="119"/>
      <c r="N124" s="120"/>
      <c r="O124" s="121"/>
      <c r="P124" s="119"/>
      <c r="Q124" s="120"/>
      <c r="R124" s="121"/>
      <c r="S124" s="119"/>
      <c r="T124" s="120"/>
      <c r="U124" s="121"/>
      <c r="V124" s="119"/>
      <c r="W124" s="120"/>
      <c r="X124" s="121"/>
      <c r="Y124" s="119"/>
      <c r="Z124" s="120"/>
      <c r="AA124" s="121"/>
    </row>
    <row r="125" spans="1:29" ht="30" customHeight="1" thickTop="1" x14ac:dyDescent="0.25">
      <c r="B125" s="30"/>
      <c r="C125" s="30"/>
      <c r="D125" s="30"/>
      <c r="E125" s="36"/>
      <c r="F125" s="31" t="s">
        <v>372</v>
      </c>
      <c r="G125" s="32" t="str">
        <f>IF(SUM(G114:G124)=0,"",SUM(G114:G124))</f>
        <v/>
      </c>
      <c r="H125" s="33"/>
      <c r="I125" s="33"/>
      <c r="J125" s="32" t="str">
        <f>IF(SUM(J114:J124)=0,"",SUM(J114:J124))</f>
        <v/>
      </c>
      <c r="K125" s="33"/>
      <c r="L125" s="34"/>
      <c r="M125" s="32" t="str">
        <f>IF(SUM(M114:M124)=0,"",SUM(M114:M124))</f>
        <v/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 t="str">
        <f>IF(SUM(V114:V124)=0,"",SUM(V114:V124))</f>
        <v/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0</v>
      </c>
    </row>
    <row r="126" spans="1:29" ht="30" customHeight="1" x14ac:dyDescent="0.25">
      <c r="B126" s="21"/>
      <c r="C126" s="21"/>
      <c r="D126" s="21"/>
      <c r="E126" s="23"/>
      <c r="F126" s="22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 t="str">
        <f>IF(SUM(L114:L116)=0,"",SUM(L114:L116))</f>
        <v/>
      </c>
      <c r="M126" s="12"/>
      <c r="N126" s="15"/>
      <c r="O126" s="15" t="str">
        <f>IF(SUM(O114:O116)=0,"",SUM(O114:O116))</f>
        <v/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 t="str">
        <f>IF(SUM(X114:X116)=0,"",SUM(X114:X116))</f>
        <v/>
      </c>
      <c r="Y126" s="12"/>
      <c r="Z126" s="15"/>
      <c r="AA126" s="15" t="str">
        <f>IF(SUM(AA114:AA116)=0,"",SUM(AA114:AA116))</f>
        <v/>
      </c>
      <c r="AB126" s="2">
        <f>SUM(G126:AA126)</f>
        <v>0</v>
      </c>
      <c r="AC126" s="3">
        <f>INT(SUM(G126:AA126)/3)</f>
        <v>0</v>
      </c>
    </row>
    <row r="127" spans="1:29" ht="30" customHeight="1" thickBot="1" x14ac:dyDescent="0.3">
      <c r="B127" s="21"/>
      <c r="C127" s="21"/>
      <c r="D127" s="21"/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/>
      <c r="C128" s="21"/>
      <c r="D128" s="21"/>
      <c r="E128" s="24"/>
      <c r="F128" s="18"/>
      <c r="G128" s="124">
        <f>IF((AB125-AC126)&lt;0,0,AB125-AC126)</f>
        <v>0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/>
      <c r="C129" s="21"/>
      <c r="D129" s="21"/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/>
      <c r="C130" s="21"/>
      <c r="D130" s="21"/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/>
      <c r="C131" s="21"/>
      <c r="D131" s="21"/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f>A1</f>
        <v>4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4</v>
      </c>
      <c r="F133" s="143"/>
      <c r="G133" s="143"/>
      <c r="H133" s="143"/>
      <c r="I133" s="143"/>
      <c r="J133" s="144">
        <f>INDEX(Diary!$C:$C,MATCH(A133,Diary!$A:$A,0))</f>
        <v>41911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MURDER ON ZIDANE'S FLOOR</v>
      </c>
      <c r="C135" s="131"/>
      <c r="D135" s="132"/>
      <c r="E135" s="136" t="str">
        <f>INDEX(Owners!$A:$A,MATCH(B135,Owners!$B:$B,0))</f>
        <v>Rob Emmison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f>A4+3</f>
        <v>29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/>
      <c r="C137" s="8"/>
      <c r="D137" s="8"/>
      <c r="E137" s="84"/>
      <c r="F137" s="26"/>
      <c r="G137" s="112"/>
      <c r="H137" s="113" t="s">
        <v>397</v>
      </c>
      <c r="I137" s="114"/>
      <c r="J137" s="112"/>
      <c r="K137" s="113" t="s">
        <v>397</v>
      </c>
      <c r="L137" s="114"/>
      <c r="M137" s="115"/>
      <c r="N137" s="116" t="s">
        <v>397</v>
      </c>
      <c r="O137" s="117"/>
      <c r="P137" s="115"/>
      <c r="Q137" s="116" t="s">
        <v>397</v>
      </c>
      <c r="R137" s="117"/>
      <c r="S137" s="115"/>
      <c r="T137" s="116" t="s">
        <v>397</v>
      </c>
      <c r="U137" s="117"/>
      <c r="V137" s="115"/>
      <c r="W137" s="116" t="s">
        <v>397</v>
      </c>
      <c r="X137" s="117"/>
      <c r="Y137" s="115"/>
      <c r="Z137" s="116" t="s">
        <v>397</v>
      </c>
      <c r="AA137" s="117"/>
    </row>
    <row r="138" spans="1:28" ht="30" customHeight="1" x14ac:dyDescent="0.25">
      <c r="B138" s="8"/>
      <c r="C138" s="8"/>
      <c r="D138" s="8"/>
      <c r="E138" s="8"/>
      <c r="F138" s="26"/>
      <c r="G138" s="115"/>
      <c r="H138" s="116" t="s">
        <v>397</v>
      </c>
      <c r="I138" s="118"/>
      <c r="J138" s="115"/>
      <c r="K138" s="116" t="s">
        <v>397</v>
      </c>
      <c r="L138" s="117"/>
      <c r="M138" s="115"/>
      <c r="N138" s="116" t="s">
        <v>397</v>
      </c>
      <c r="O138" s="117"/>
      <c r="P138" s="115"/>
      <c r="Q138" s="116" t="s">
        <v>397</v>
      </c>
      <c r="R138" s="117"/>
      <c r="S138" s="115"/>
      <c r="T138" s="116" t="s">
        <v>397</v>
      </c>
      <c r="U138" s="117"/>
      <c r="V138" s="115"/>
      <c r="W138" s="116" t="s">
        <v>397</v>
      </c>
      <c r="X138" s="117"/>
      <c r="Y138" s="115"/>
      <c r="Z138" s="116" t="s">
        <v>397</v>
      </c>
      <c r="AA138" s="117"/>
    </row>
    <row r="139" spans="1:28" ht="30" customHeight="1" x14ac:dyDescent="0.25">
      <c r="B139" s="8"/>
      <c r="C139" s="8"/>
      <c r="D139" s="8"/>
      <c r="E139" s="8"/>
      <c r="F139" s="26"/>
      <c r="G139" s="115"/>
      <c r="H139" s="116" t="s">
        <v>397</v>
      </c>
      <c r="I139" s="118"/>
      <c r="J139" s="115"/>
      <c r="K139" s="116" t="s">
        <v>397</v>
      </c>
      <c r="L139" s="117"/>
      <c r="M139" s="115"/>
      <c r="N139" s="116" t="s">
        <v>397</v>
      </c>
      <c r="O139" s="117"/>
      <c r="P139" s="115"/>
      <c r="Q139" s="116" t="s">
        <v>397</v>
      </c>
      <c r="R139" s="117"/>
      <c r="S139" s="115"/>
      <c r="T139" s="116" t="s">
        <v>397</v>
      </c>
      <c r="U139" s="117"/>
      <c r="V139" s="115"/>
      <c r="W139" s="116" t="s">
        <v>397</v>
      </c>
      <c r="X139" s="117"/>
      <c r="Y139" s="115"/>
      <c r="Z139" s="116" t="s">
        <v>397</v>
      </c>
      <c r="AA139" s="117"/>
    </row>
    <row r="140" spans="1:28" ht="30" customHeight="1" x14ac:dyDescent="0.25">
      <c r="B140" s="8"/>
      <c r="C140" s="8"/>
      <c r="D140" s="8"/>
      <c r="E140" s="8"/>
      <c r="F140" s="26"/>
      <c r="G140" s="115"/>
      <c r="H140" s="118"/>
      <c r="I140" s="118"/>
      <c r="J140" s="115"/>
      <c r="K140" s="118"/>
      <c r="L140" s="117"/>
      <c r="M140" s="115"/>
      <c r="N140" s="118"/>
      <c r="O140" s="117"/>
      <c r="P140" s="115"/>
      <c r="Q140" s="118"/>
      <c r="R140" s="117"/>
      <c r="S140" s="115"/>
      <c r="T140" s="118"/>
      <c r="U140" s="117"/>
      <c r="V140" s="115"/>
      <c r="W140" s="118"/>
      <c r="X140" s="117"/>
      <c r="Y140" s="115"/>
      <c r="Z140" s="118"/>
      <c r="AA140" s="117"/>
    </row>
    <row r="141" spans="1:28" ht="30" customHeight="1" x14ac:dyDescent="0.25">
      <c r="B141" s="8"/>
      <c r="C141" s="8"/>
      <c r="D141" s="8"/>
      <c r="E141" s="8"/>
      <c r="F141" s="26"/>
      <c r="G141" s="115"/>
      <c r="H141" s="118"/>
      <c r="I141" s="118"/>
      <c r="J141" s="115"/>
      <c r="K141" s="118"/>
      <c r="L141" s="117"/>
      <c r="M141" s="115"/>
      <c r="N141" s="118"/>
      <c r="O141" s="117"/>
      <c r="P141" s="115"/>
      <c r="Q141" s="118"/>
      <c r="R141" s="117"/>
      <c r="S141" s="115"/>
      <c r="T141" s="118"/>
      <c r="U141" s="117"/>
      <c r="V141" s="115"/>
      <c r="W141" s="118"/>
      <c r="X141" s="117"/>
      <c r="Y141" s="115"/>
      <c r="Z141" s="118"/>
      <c r="AA141" s="117"/>
    </row>
    <row r="142" spans="1:28" ht="30" customHeight="1" x14ac:dyDescent="0.25">
      <c r="B142" s="8"/>
      <c r="C142" s="8"/>
      <c r="D142" s="8"/>
      <c r="E142" s="8"/>
      <c r="F142" s="26"/>
      <c r="G142" s="115"/>
      <c r="H142" s="118"/>
      <c r="I142" s="118"/>
      <c r="J142" s="115"/>
      <c r="K142" s="118"/>
      <c r="L142" s="117"/>
      <c r="M142" s="115"/>
      <c r="N142" s="118"/>
      <c r="O142" s="117"/>
      <c r="P142" s="115"/>
      <c r="Q142" s="118"/>
      <c r="R142" s="117"/>
      <c r="S142" s="115"/>
      <c r="T142" s="118"/>
      <c r="U142" s="117"/>
      <c r="V142" s="115"/>
      <c r="W142" s="118"/>
      <c r="X142" s="117"/>
      <c r="Y142" s="115"/>
      <c r="Z142" s="118"/>
      <c r="AA142" s="117"/>
    </row>
    <row r="143" spans="1:28" ht="30" customHeight="1" x14ac:dyDescent="0.25">
      <c r="B143" s="8"/>
      <c r="C143" s="8"/>
      <c r="D143" s="8"/>
      <c r="E143" s="8"/>
      <c r="F143" s="26"/>
      <c r="G143" s="115"/>
      <c r="H143" s="118"/>
      <c r="I143" s="118"/>
      <c r="J143" s="115"/>
      <c r="K143" s="118"/>
      <c r="L143" s="117"/>
      <c r="M143" s="115"/>
      <c r="N143" s="118"/>
      <c r="O143" s="117"/>
      <c r="P143" s="115"/>
      <c r="Q143" s="118"/>
      <c r="R143" s="117"/>
      <c r="S143" s="115"/>
      <c r="T143" s="118"/>
      <c r="U143" s="117"/>
      <c r="V143" s="115"/>
      <c r="W143" s="118"/>
      <c r="X143" s="117"/>
      <c r="Y143" s="115"/>
      <c r="Z143" s="118"/>
      <c r="AA143" s="117"/>
    </row>
    <row r="144" spans="1:28" ht="30" customHeight="1" x14ac:dyDescent="0.25">
      <c r="B144" s="8"/>
      <c r="C144" s="8"/>
      <c r="D144" s="8"/>
      <c r="E144" s="8"/>
      <c r="F144" s="26"/>
      <c r="G144" s="115"/>
      <c r="H144" s="118"/>
      <c r="I144" s="118"/>
      <c r="J144" s="115"/>
      <c r="K144" s="118"/>
      <c r="L144" s="117"/>
      <c r="M144" s="115"/>
      <c r="N144" s="118"/>
      <c r="O144" s="117"/>
      <c r="P144" s="115"/>
      <c r="Q144" s="118"/>
      <c r="R144" s="117"/>
      <c r="S144" s="115"/>
      <c r="T144" s="118"/>
      <c r="U144" s="117"/>
      <c r="V144" s="115"/>
      <c r="W144" s="118"/>
      <c r="X144" s="117"/>
      <c r="Y144" s="115"/>
      <c r="Z144" s="118"/>
      <c r="AA144" s="117"/>
    </row>
    <row r="145" spans="1:29" ht="30" customHeight="1" x14ac:dyDescent="0.25">
      <c r="B145" s="8"/>
      <c r="C145" s="8"/>
      <c r="D145" s="8"/>
      <c r="E145" s="8"/>
      <c r="F145" s="26"/>
      <c r="G145" s="115"/>
      <c r="H145" s="118"/>
      <c r="I145" s="118"/>
      <c r="J145" s="115"/>
      <c r="K145" s="118"/>
      <c r="L145" s="117"/>
      <c r="M145" s="115"/>
      <c r="N145" s="118"/>
      <c r="O145" s="117"/>
      <c r="P145" s="115"/>
      <c r="Q145" s="118"/>
      <c r="R145" s="117"/>
      <c r="S145" s="115"/>
      <c r="T145" s="118"/>
      <c r="U145" s="117"/>
      <c r="V145" s="115"/>
      <c r="W145" s="118"/>
      <c r="X145" s="117"/>
      <c r="Y145" s="115"/>
      <c r="Z145" s="118"/>
      <c r="AA145" s="117"/>
    </row>
    <row r="146" spans="1:29" ht="30" customHeight="1" x14ac:dyDescent="0.25">
      <c r="B146" s="8"/>
      <c r="C146" s="8"/>
      <c r="D146" s="8"/>
      <c r="E146" s="8"/>
      <c r="F146" s="26"/>
      <c r="G146" s="115"/>
      <c r="H146" s="118"/>
      <c r="I146" s="118"/>
      <c r="J146" s="115"/>
      <c r="K146" s="118"/>
      <c r="L146" s="117"/>
      <c r="M146" s="115"/>
      <c r="N146" s="118"/>
      <c r="O146" s="117"/>
      <c r="P146" s="115"/>
      <c r="Q146" s="118"/>
      <c r="R146" s="117"/>
      <c r="S146" s="115"/>
      <c r="T146" s="118"/>
      <c r="U146" s="117"/>
      <c r="V146" s="115"/>
      <c r="W146" s="118"/>
      <c r="X146" s="117"/>
      <c r="Y146" s="115"/>
      <c r="Z146" s="118"/>
      <c r="AA146" s="117"/>
    </row>
    <row r="147" spans="1:29" ht="30" customHeight="1" thickBot="1" x14ac:dyDescent="0.3">
      <c r="B147" s="27"/>
      <c r="C147" s="27"/>
      <c r="D147" s="27"/>
      <c r="E147" s="27"/>
      <c r="F147" s="26"/>
      <c r="G147" s="119"/>
      <c r="H147" s="120"/>
      <c r="I147" s="120"/>
      <c r="J147" s="119"/>
      <c r="K147" s="120"/>
      <c r="L147" s="121"/>
      <c r="M147" s="119"/>
      <c r="N147" s="120"/>
      <c r="O147" s="121"/>
      <c r="P147" s="119"/>
      <c r="Q147" s="120"/>
      <c r="R147" s="121"/>
      <c r="S147" s="119"/>
      <c r="T147" s="120"/>
      <c r="U147" s="121"/>
      <c r="V147" s="119"/>
      <c r="W147" s="120"/>
      <c r="X147" s="121"/>
      <c r="Y147" s="119"/>
      <c r="Z147" s="120"/>
      <c r="AA147" s="121"/>
    </row>
    <row r="148" spans="1:29" ht="30" customHeight="1" thickTop="1" x14ac:dyDescent="0.25">
      <c r="B148" s="30"/>
      <c r="C148" s="30"/>
      <c r="D148" s="30"/>
      <c r="E148" s="30"/>
      <c r="F148" s="31" t="s">
        <v>372</v>
      </c>
      <c r="G148" s="32" t="str">
        <f>IF(SUM(G137:G147)=0,"",SUM(G137:G147))</f>
        <v/>
      </c>
      <c r="H148" s="33"/>
      <c r="I148" s="33"/>
      <c r="J148" s="32" t="str">
        <f>IF(SUM(J137:J147)=0,"",SUM(J137:J147))</f>
        <v/>
      </c>
      <c r="K148" s="33"/>
      <c r="L148" s="34"/>
      <c r="M148" s="32" t="str">
        <f>IF(SUM(M137:M147)=0,"",SUM(M137:M147))</f>
        <v/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 t="str">
        <f>IF(SUM(V137:V147)=0,"",SUM(V137:V147))</f>
        <v/>
      </c>
      <c r="W148" s="33"/>
      <c r="X148" s="34"/>
      <c r="Y148" s="32" t="str">
        <f>IF(SUM(Y137:Y147)=0,"",SUM(Y137:Y147))</f>
        <v/>
      </c>
      <c r="Z148" s="33"/>
      <c r="AA148" s="34"/>
      <c r="AB148" s="2">
        <f>SUM(G148:AA148)</f>
        <v>0</v>
      </c>
    </row>
    <row r="149" spans="1:29" ht="30" customHeight="1" x14ac:dyDescent="0.25">
      <c r="B149" s="21"/>
      <c r="C149" s="21"/>
      <c r="D149" s="21"/>
      <c r="E149" s="21"/>
      <c r="F149" s="22" t="s">
        <v>375</v>
      </c>
      <c r="G149" s="12"/>
      <c r="H149" s="15"/>
      <c r="I149" s="15" t="str">
        <f>IF(SUM(I137:I139)=0,"",SUM(I137:I139))</f>
        <v/>
      </c>
      <c r="J149" s="12"/>
      <c r="K149" s="15"/>
      <c r="L149" s="15" t="str">
        <f>IF(SUM(L137:L139)=0,"",SUM(L137:L139))</f>
        <v/>
      </c>
      <c r="M149" s="12"/>
      <c r="N149" s="15"/>
      <c r="O149" s="15" t="str">
        <f>IF(SUM(O137:O139)=0,"",SUM(O137:O139))</f>
        <v/>
      </c>
      <c r="P149" s="12"/>
      <c r="Q149" s="15"/>
      <c r="R149" s="15" t="str">
        <f>IF(SUM(R137:R139)=0,"",SUM(R137:R139))</f>
        <v/>
      </c>
      <c r="S149" s="12"/>
      <c r="T149" s="15"/>
      <c r="U149" s="15" t="str">
        <f>IF(SUM(U137:U139)=0,"",SUM(U137:U139))</f>
        <v/>
      </c>
      <c r="V149" s="12"/>
      <c r="W149" s="15"/>
      <c r="X149" s="15" t="str">
        <f>IF(SUM(X137:X139)=0,"",SUM(X137:X139))</f>
        <v/>
      </c>
      <c r="Y149" s="12"/>
      <c r="Z149" s="15"/>
      <c r="AA149" s="15" t="str">
        <f>IF(SUM(AA137:AA139)=0,"",SUM(AA137:AA139))</f>
        <v/>
      </c>
      <c r="AB149" s="2">
        <f>SUM(G149:AA149)</f>
        <v>0</v>
      </c>
      <c r="AC149" s="3">
        <f>INT(SUM(G149:AA149)/3)</f>
        <v>0</v>
      </c>
    </row>
    <row r="150" spans="1:29" ht="30" customHeight="1" thickBot="1" x14ac:dyDescent="0.3">
      <c r="B150" s="21"/>
      <c r="C150" s="21"/>
      <c r="D150" s="21"/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/>
      <c r="C151" s="21"/>
      <c r="D151" s="21"/>
      <c r="E151" s="21"/>
      <c r="F151" s="18"/>
      <c r="G151" s="124">
        <f>IF((AB148-AC149)&lt;0,0,AB148-AC149)</f>
        <v>0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/>
      <c r="C152" s="21"/>
      <c r="D152" s="21"/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/>
      <c r="C153" s="21"/>
      <c r="D153" s="21"/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/>
      <c r="C154" s="21"/>
      <c r="D154" s="21"/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REAL MADRID ICULE UNITED</v>
      </c>
      <c r="C156" s="131"/>
      <c r="D156" s="132"/>
      <c r="E156" s="136" t="str">
        <f>INDEX(Owners!$A:$A,MATCH(B156,Owners!$B:$B,0))</f>
        <v>Nigel Heyes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f>A4+3</f>
        <v>29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/>
      <c r="C158" s="8"/>
      <c r="D158" s="8"/>
      <c r="E158" s="85"/>
      <c r="F158" s="26"/>
      <c r="G158" s="112"/>
      <c r="H158" s="113" t="s">
        <v>397</v>
      </c>
      <c r="I158" s="114"/>
      <c r="J158" s="112"/>
      <c r="K158" s="113" t="s">
        <v>397</v>
      </c>
      <c r="L158" s="114"/>
      <c r="M158" s="115"/>
      <c r="N158" s="116" t="s">
        <v>397</v>
      </c>
      <c r="O158" s="117"/>
      <c r="P158" s="115"/>
      <c r="Q158" s="116" t="s">
        <v>397</v>
      </c>
      <c r="R158" s="117"/>
      <c r="S158" s="115"/>
      <c r="T158" s="116" t="s">
        <v>397</v>
      </c>
      <c r="U158" s="117"/>
      <c r="V158" s="115"/>
      <c r="W158" s="116" t="s">
        <v>397</v>
      </c>
      <c r="X158" s="117"/>
      <c r="Y158" s="115"/>
      <c r="Z158" s="116" t="s">
        <v>397</v>
      </c>
      <c r="AA158" s="117"/>
    </row>
    <row r="159" spans="1:29" ht="30" customHeight="1" x14ac:dyDescent="0.25">
      <c r="B159" s="8"/>
      <c r="C159" s="8"/>
      <c r="D159" s="8"/>
      <c r="E159" s="20"/>
      <c r="F159" s="26"/>
      <c r="G159" s="115"/>
      <c r="H159" s="116" t="s">
        <v>397</v>
      </c>
      <c r="I159" s="118"/>
      <c r="J159" s="115"/>
      <c r="K159" s="116" t="s">
        <v>397</v>
      </c>
      <c r="L159" s="117"/>
      <c r="M159" s="115"/>
      <c r="N159" s="116" t="s">
        <v>397</v>
      </c>
      <c r="O159" s="117"/>
      <c r="P159" s="115"/>
      <c r="Q159" s="116" t="s">
        <v>397</v>
      </c>
      <c r="R159" s="117"/>
      <c r="S159" s="115"/>
      <c r="T159" s="116" t="s">
        <v>397</v>
      </c>
      <c r="U159" s="117"/>
      <c r="V159" s="115"/>
      <c r="W159" s="116" t="s">
        <v>397</v>
      </c>
      <c r="X159" s="117"/>
      <c r="Y159" s="115"/>
      <c r="Z159" s="116" t="s">
        <v>397</v>
      </c>
      <c r="AA159" s="117"/>
    </row>
    <row r="160" spans="1:29" ht="30" customHeight="1" x14ac:dyDescent="0.25">
      <c r="B160" s="8"/>
      <c r="C160" s="8"/>
      <c r="D160" s="8"/>
      <c r="E160" s="20"/>
      <c r="F160" s="26"/>
      <c r="G160" s="115"/>
      <c r="H160" s="116" t="s">
        <v>397</v>
      </c>
      <c r="I160" s="118"/>
      <c r="J160" s="115"/>
      <c r="K160" s="116" t="s">
        <v>397</v>
      </c>
      <c r="L160" s="117"/>
      <c r="M160" s="115"/>
      <c r="N160" s="116" t="s">
        <v>397</v>
      </c>
      <c r="O160" s="117"/>
      <c r="P160" s="115"/>
      <c r="Q160" s="116" t="s">
        <v>397</v>
      </c>
      <c r="R160" s="117"/>
      <c r="S160" s="115"/>
      <c r="T160" s="116" t="s">
        <v>397</v>
      </c>
      <c r="U160" s="117"/>
      <c r="V160" s="115"/>
      <c r="W160" s="116" t="s">
        <v>397</v>
      </c>
      <c r="X160" s="117"/>
      <c r="Y160" s="115"/>
      <c r="Z160" s="116" t="s">
        <v>397</v>
      </c>
      <c r="AA160" s="117"/>
    </row>
    <row r="161" spans="2:29" ht="30" customHeight="1" x14ac:dyDescent="0.25">
      <c r="B161" s="8"/>
      <c r="C161" s="8"/>
      <c r="D161" s="8"/>
      <c r="E161" s="20"/>
      <c r="F161" s="26"/>
      <c r="G161" s="115"/>
      <c r="H161" s="118"/>
      <c r="I161" s="118"/>
      <c r="J161" s="115"/>
      <c r="K161" s="118"/>
      <c r="L161" s="117"/>
      <c r="M161" s="115"/>
      <c r="N161" s="118"/>
      <c r="O161" s="117"/>
      <c r="P161" s="115"/>
      <c r="Q161" s="118"/>
      <c r="R161" s="117"/>
      <c r="S161" s="115"/>
      <c r="T161" s="118"/>
      <c r="U161" s="117"/>
      <c r="V161" s="115"/>
      <c r="W161" s="118"/>
      <c r="X161" s="117"/>
      <c r="Y161" s="115"/>
      <c r="Z161" s="118"/>
      <c r="AA161" s="117"/>
    </row>
    <row r="162" spans="2:29" ht="30" customHeight="1" x14ac:dyDescent="0.25">
      <c r="B162" s="8"/>
      <c r="C162" s="8"/>
      <c r="D162" s="8"/>
      <c r="E162" s="20"/>
      <c r="F162" s="26"/>
      <c r="G162" s="115"/>
      <c r="H162" s="118"/>
      <c r="I162" s="118"/>
      <c r="J162" s="115"/>
      <c r="K162" s="118"/>
      <c r="L162" s="117"/>
      <c r="M162" s="115"/>
      <c r="N162" s="118"/>
      <c r="O162" s="117"/>
      <c r="P162" s="115"/>
      <c r="Q162" s="118"/>
      <c r="R162" s="117"/>
      <c r="S162" s="115"/>
      <c r="T162" s="118"/>
      <c r="U162" s="117"/>
      <c r="V162" s="115"/>
      <c r="W162" s="118"/>
      <c r="X162" s="117"/>
      <c r="Y162" s="115"/>
      <c r="Z162" s="118"/>
      <c r="AA162" s="117"/>
    </row>
    <row r="163" spans="2:29" ht="30" customHeight="1" x14ac:dyDescent="0.25">
      <c r="B163" s="8"/>
      <c r="C163" s="8"/>
      <c r="D163" s="8"/>
      <c r="E163" s="20"/>
      <c r="F163" s="26"/>
      <c r="G163" s="115"/>
      <c r="H163" s="118"/>
      <c r="I163" s="118"/>
      <c r="J163" s="115"/>
      <c r="K163" s="118"/>
      <c r="L163" s="117"/>
      <c r="M163" s="115"/>
      <c r="N163" s="118"/>
      <c r="O163" s="117"/>
      <c r="P163" s="115"/>
      <c r="Q163" s="118"/>
      <c r="R163" s="117"/>
      <c r="S163" s="115"/>
      <c r="T163" s="118"/>
      <c r="U163" s="117"/>
      <c r="V163" s="115"/>
      <c r="W163" s="118"/>
      <c r="X163" s="117"/>
      <c r="Y163" s="115"/>
      <c r="Z163" s="118"/>
      <c r="AA163" s="117"/>
    </row>
    <row r="164" spans="2:29" ht="30" customHeight="1" x14ac:dyDescent="0.25">
      <c r="B164" s="8"/>
      <c r="C164" s="8"/>
      <c r="D164" s="8"/>
      <c r="E164" s="20"/>
      <c r="F164" s="26"/>
      <c r="G164" s="115"/>
      <c r="H164" s="118"/>
      <c r="I164" s="118"/>
      <c r="J164" s="115"/>
      <c r="K164" s="118"/>
      <c r="L164" s="117"/>
      <c r="M164" s="115"/>
      <c r="N164" s="118"/>
      <c r="O164" s="117"/>
      <c r="P164" s="115"/>
      <c r="Q164" s="118"/>
      <c r="R164" s="117"/>
      <c r="S164" s="115"/>
      <c r="T164" s="118"/>
      <c r="U164" s="117"/>
      <c r="V164" s="115"/>
      <c r="W164" s="118"/>
      <c r="X164" s="117"/>
      <c r="Y164" s="115"/>
      <c r="Z164" s="118"/>
      <c r="AA164" s="117"/>
    </row>
    <row r="165" spans="2:29" ht="30" customHeight="1" x14ac:dyDescent="0.25">
      <c r="B165" s="8"/>
      <c r="C165" s="8"/>
      <c r="D165" s="8"/>
      <c r="E165" s="20"/>
      <c r="F165" s="26"/>
      <c r="G165" s="115"/>
      <c r="H165" s="118"/>
      <c r="I165" s="118"/>
      <c r="J165" s="115"/>
      <c r="K165" s="118"/>
      <c r="L165" s="117"/>
      <c r="M165" s="115"/>
      <c r="N165" s="118"/>
      <c r="O165" s="117"/>
      <c r="P165" s="115"/>
      <c r="Q165" s="118"/>
      <c r="R165" s="117"/>
      <c r="S165" s="115"/>
      <c r="T165" s="118"/>
      <c r="U165" s="117"/>
      <c r="V165" s="115"/>
      <c r="W165" s="118"/>
      <c r="X165" s="117"/>
      <c r="Y165" s="115"/>
      <c r="Z165" s="118"/>
      <c r="AA165" s="117"/>
    </row>
    <row r="166" spans="2:29" ht="30" customHeight="1" x14ac:dyDescent="0.25">
      <c r="B166" s="8"/>
      <c r="C166" s="8"/>
      <c r="D166" s="8"/>
      <c r="E166" s="20"/>
      <c r="F166" s="26"/>
      <c r="G166" s="115"/>
      <c r="H166" s="118"/>
      <c r="I166" s="118"/>
      <c r="J166" s="115"/>
      <c r="K166" s="118"/>
      <c r="L166" s="117"/>
      <c r="M166" s="115"/>
      <c r="N166" s="118"/>
      <c r="O166" s="117"/>
      <c r="P166" s="115"/>
      <c r="Q166" s="118"/>
      <c r="R166" s="117"/>
      <c r="S166" s="115"/>
      <c r="T166" s="118"/>
      <c r="U166" s="117"/>
      <c r="V166" s="115"/>
      <c r="W166" s="118"/>
      <c r="X166" s="117"/>
      <c r="Y166" s="115"/>
      <c r="Z166" s="118"/>
      <c r="AA166" s="117"/>
    </row>
    <row r="167" spans="2:29" ht="30" customHeight="1" x14ac:dyDescent="0.25">
      <c r="B167" s="8"/>
      <c r="C167" s="8"/>
      <c r="D167" s="8"/>
      <c r="E167" s="20"/>
      <c r="F167" s="26"/>
      <c r="G167" s="115"/>
      <c r="H167" s="118"/>
      <c r="I167" s="118"/>
      <c r="J167" s="115"/>
      <c r="K167" s="118"/>
      <c r="L167" s="117"/>
      <c r="M167" s="115"/>
      <c r="N167" s="118"/>
      <c r="O167" s="117"/>
      <c r="P167" s="115"/>
      <c r="Q167" s="118"/>
      <c r="R167" s="117"/>
      <c r="S167" s="115"/>
      <c r="T167" s="118"/>
      <c r="U167" s="117"/>
      <c r="V167" s="115"/>
      <c r="W167" s="118"/>
      <c r="X167" s="117"/>
      <c r="Y167" s="115"/>
      <c r="Z167" s="118"/>
      <c r="AA167" s="117"/>
    </row>
    <row r="168" spans="2:29" ht="30" customHeight="1" thickBot="1" x14ac:dyDescent="0.3">
      <c r="B168" s="27"/>
      <c r="C168" s="27"/>
      <c r="D168" s="27"/>
      <c r="E168" s="35"/>
      <c r="F168" s="26"/>
      <c r="G168" s="119"/>
      <c r="H168" s="120"/>
      <c r="I168" s="120"/>
      <c r="J168" s="119"/>
      <c r="K168" s="120"/>
      <c r="L168" s="121"/>
      <c r="M168" s="119"/>
      <c r="N168" s="120"/>
      <c r="O168" s="121"/>
      <c r="P168" s="119"/>
      <c r="Q168" s="120"/>
      <c r="R168" s="121"/>
      <c r="S168" s="119"/>
      <c r="T168" s="120"/>
      <c r="U168" s="121"/>
      <c r="V168" s="119"/>
      <c r="W168" s="120"/>
      <c r="X168" s="121"/>
      <c r="Y168" s="119"/>
      <c r="Z168" s="120"/>
      <c r="AA168" s="121"/>
    </row>
    <row r="169" spans="2:29" ht="30" customHeight="1" thickTop="1" x14ac:dyDescent="0.25">
      <c r="B169" s="30"/>
      <c r="C169" s="30"/>
      <c r="D169" s="30"/>
      <c r="E169" s="36"/>
      <c r="F169" s="31" t="s">
        <v>372</v>
      </c>
      <c r="G169" s="32" t="str">
        <f>IF(SUM(G158:G168)=0,"",SUM(G158:G168))</f>
        <v/>
      </c>
      <c r="H169" s="33"/>
      <c r="I169" s="33"/>
      <c r="J169" s="32" t="str">
        <f>IF(SUM(J158:J168)=0,"",SUM(J158:J168))</f>
        <v/>
      </c>
      <c r="K169" s="33"/>
      <c r="L169" s="34"/>
      <c r="M169" s="32" t="str">
        <f>IF(SUM(M158:M168)=0,"",SUM(M158:M168))</f>
        <v/>
      </c>
      <c r="N169" s="33"/>
      <c r="O169" s="34"/>
      <c r="P169" s="32" t="str">
        <f>IF(SUM(P158:P168)=0,"",SUM(P158:P168))</f>
        <v/>
      </c>
      <c r="Q169" s="33"/>
      <c r="R169" s="34"/>
      <c r="S169" s="32" t="str">
        <f>IF(SUM(S158:S168)=0,"",SUM(S158:S168))</f>
        <v/>
      </c>
      <c r="T169" s="33"/>
      <c r="U169" s="34"/>
      <c r="V169" s="32" t="str">
        <f>IF(SUM(V158:V168)=0,"",SUM(V158:V168))</f>
        <v/>
      </c>
      <c r="W169" s="33"/>
      <c r="X169" s="34"/>
      <c r="Y169" s="32" t="str">
        <f>IF(SUM(Y158:Y168)=0,"",SUM(Y158:Y168))</f>
        <v/>
      </c>
      <c r="Z169" s="33"/>
      <c r="AA169" s="34"/>
      <c r="AB169" s="2">
        <f>SUM(G169:AA169)</f>
        <v>0</v>
      </c>
    </row>
    <row r="170" spans="2:29" ht="30" customHeight="1" x14ac:dyDescent="0.25">
      <c r="B170" s="21"/>
      <c r="C170" s="21"/>
      <c r="D170" s="21"/>
      <c r="E170" s="23"/>
      <c r="F170" s="22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 t="str">
        <f>IF(SUM(L158:L160)=0,"",SUM(L158:L160))</f>
        <v/>
      </c>
      <c r="M170" s="12"/>
      <c r="N170" s="15"/>
      <c r="O170" s="15" t="str">
        <f>IF(SUM(O158:O160)=0,"",SUM(O158:O160))</f>
        <v/>
      </c>
      <c r="P170" s="12"/>
      <c r="Q170" s="15"/>
      <c r="R170" s="15" t="str">
        <f>IF(SUM(R158:R160)=0,"",SUM(R158:R160))</f>
        <v/>
      </c>
      <c r="S170" s="12"/>
      <c r="T170" s="15"/>
      <c r="U170" s="15" t="str">
        <f>IF(SUM(U158:U160)=0,"",SUM(U158:U160))</f>
        <v/>
      </c>
      <c r="V170" s="12"/>
      <c r="W170" s="15"/>
      <c r="X170" s="15" t="str">
        <f>IF(SUM(X158:X160)=0,"",SUM(X158:X160))</f>
        <v/>
      </c>
      <c r="Y170" s="12"/>
      <c r="Z170" s="15"/>
      <c r="AA170" s="15" t="str">
        <f>IF(SUM(AA158:AA160)=0,"",SUM(AA158:AA160))</f>
        <v/>
      </c>
      <c r="AB170" s="2">
        <f>SUM(G170:AA170)</f>
        <v>0</v>
      </c>
      <c r="AC170" s="3">
        <f>INT(SUM(G170:AA170)/3)</f>
        <v>0</v>
      </c>
    </row>
    <row r="171" spans="2:29" ht="30" customHeight="1" thickBot="1" x14ac:dyDescent="0.3">
      <c r="B171" s="21"/>
      <c r="C171" s="21"/>
      <c r="D171" s="21"/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/>
      <c r="C172" s="21"/>
      <c r="D172" s="21"/>
      <c r="E172" s="24"/>
      <c r="F172" s="18"/>
      <c r="G172" s="124">
        <f>IF((AB169-AC170)&lt;0,0,AB169-AC170)</f>
        <v>0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/>
      <c r="C173" s="21"/>
      <c r="D173" s="21"/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/>
      <c r="C174" s="21"/>
      <c r="D174" s="21"/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/>
      <c r="C175" s="21"/>
      <c r="D175" s="21"/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f>A1</f>
        <v>4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4</v>
      </c>
      <c r="F177" s="143"/>
      <c r="G177" s="143"/>
      <c r="H177" s="143"/>
      <c r="I177" s="143"/>
      <c r="J177" s="144">
        <f>INDEX(Diary!$C:$C,MATCH(A177,Diary!$A:$A,0))</f>
        <v>41911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LOCOMOTIVE LEIGHPZIG</v>
      </c>
      <c r="C179" s="131"/>
      <c r="D179" s="132"/>
      <c r="E179" s="136" t="str">
        <f>INDEX(Owners!$A:$A,MATCH(B179,Owners!$B:$B,0))</f>
        <v>Mo Sudell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f>A4+4</f>
        <v>30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/>
      <c r="C181" s="8"/>
      <c r="D181" s="8"/>
      <c r="E181" s="84"/>
      <c r="F181" s="26"/>
      <c r="G181" s="112"/>
      <c r="H181" s="113" t="s">
        <v>397</v>
      </c>
      <c r="I181" s="114"/>
      <c r="J181" s="112"/>
      <c r="K181" s="113" t="s">
        <v>397</v>
      </c>
      <c r="L181" s="114"/>
      <c r="M181" s="115"/>
      <c r="N181" s="116" t="s">
        <v>397</v>
      </c>
      <c r="O181" s="117"/>
      <c r="P181" s="115"/>
      <c r="Q181" s="116" t="s">
        <v>397</v>
      </c>
      <c r="R181" s="117"/>
      <c r="S181" s="115"/>
      <c r="T181" s="116" t="s">
        <v>397</v>
      </c>
      <c r="U181" s="117"/>
      <c r="V181" s="115"/>
      <c r="W181" s="116" t="s">
        <v>397</v>
      </c>
      <c r="X181" s="117"/>
      <c r="Y181" s="115"/>
      <c r="Z181" s="116" t="s">
        <v>397</v>
      </c>
      <c r="AA181" s="117"/>
    </row>
    <row r="182" spans="1:28" ht="30" customHeight="1" x14ac:dyDescent="0.25">
      <c r="B182" s="8"/>
      <c r="C182" s="8"/>
      <c r="D182" s="8"/>
      <c r="E182" s="8"/>
      <c r="F182" s="26"/>
      <c r="G182" s="115"/>
      <c r="H182" s="116" t="s">
        <v>397</v>
      </c>
      <c r="I182" s="118"/>
      <c r="J182" s="115"/>
      <c r="K182" s="116" t="s">
        <v>397</v>
      </c>
      <c r="L182" s="117"/>
      <c r="M182" s="115"/>
      <c r="N182" s="116" t="s">
        <v>397</v>
      </c>
      <c r="O182" s="117"/>
      <c r="P182" s="115"/>
      <c r="Q182" s="116" t="s">
        <v>397</v>
      </c>
      <c r="R182" s="117"/>
      <c r="S182" s="115"/>
      <c r="T182" s="116" t="s">
        <v>397</v>
      </c>
      <c r="U182" s="117"/>
      <c r="V182" s="115"/>
      <c r="W182" s="116" t="s">
        <v>397</v>
      </c>
      <c r="X182" s="117"/>
      <c r="Y182" s="115"/>
      <c r="Z182" s="116" t="s">
        <v>397</v>
      </c>
      <c r="AA182" s="117"/>
    </row>
    <row r="183" spans="1:28" ht="30" customHeight="1" x14ac:dyDescent="0.25">
      <c r="B183" s="8"/>
      <c r="C183" s="8"/>
      <c r="D183" s="8"/>
      <c r="E183" s="8"/>
      <c r="F183" s="26"/>
      <c r="G183" s="115"/>
      <c r="H183" s="116" t="s">
        <v>397</v>
      </c>
      <c r="I183" s="118"/>
      <c r="J183" s="115"/>
      <c r="K183" s="116" t="s">
        <v>397</v>
      </c>
      <c r="L183" s="117"/>
      <c r="M183" s="115"/>
      <c r="N183" s="116" t="s">
        <v>397</v>
      </c>
      <c r="O183" s="117"/>
      <c r="P183" s="115"/>
      <c r="Q183" s="116" t="s">
        <v>397</v>
      </c>
      <c r="R183" s="117"/>
      <c r="S183" s="115"/>
      <c r="T183" s="116" t="s">
        <v>397</v>
      </c>
      <c r="U183" s="117"/>
      <c r="V183" s="115"/>
      <c r="W183" s="116" t="s">
        <v>397</v>
      </c>
      <c r="X183" s="117"/>
      <c r="Y183" s="115"/>
      <c r="Z183" s="116" t="s">
        <v>397</v>
      </c>
      <c r="AA183" s="117"/>
    </row>
    <row r="184" spans="1:28" ht="30" customHeight="1" x14ac:dyDescent="0.25">
      <c r="B184" s="8"/>
      <c r="C184" s="8"/>
      <c r="D184" s="8"/>
      <c r="E184" s="8"/>
      <c r="F184" s="26"/>
      <c r="G184" s="115"/>
      <c r="H184" s="118"/>
      <c r="I184" s="118"/>
      <c r="J184" s="115"/>
      <c r="K184" s="118"/>
      <c r="L184" s="117"/>
      <c r="M184" s="115"/>
      <c r="N184" s="118"/>
      <c r="O184" s="117"/>
      <c r="P184" s="115"/>
      <c r="Q184" s="118"/>
      <c r="R184" s="117"/>
      <c r="S184" s="115"/>
      <c r="T184" s="118"/>
      <c r="U184" s="117"/>
      <c r="V184" s="115"/>
      <c r="W184" s="118"/>
      <c r="X184" s="117"/>
      <c r="Y184" s="115"/>
      <c r="Z184" s="118"/>
      <c r="AA184" s="117"/>
    </row>
    <row r="185" spans="1:28" ht="30" customHeight="1" x14ac:dyDescent="0.25">
      <c r="B185" s="8"/>
      <c r="C185" s="8"/>
      <c r="D185" s="8"/>
      <c r="E185" s="8"/>
      <c r="F185" s="26"/>
      <c r="G185" s="115"/>
      <c r="H185" s="118"/>
      <c r="I185" s="118"/>
      <c r="J185" s="115"/>
      <c r="K185" s="118"/>
      <c r="L185" s="117"/>
      <c r="M185" s="115"/>
      <c r="N185" s="118"/>
      <c r="O185" s="117"/>
      <c r="P185" s="115"/>
      <c r="Q185" s="118"/>
      <c r="R185" s="117"/>
      <c r="S185" s="115"/>
      <c r="T185" s="118"/>
      <c r="U185" s="117"/>
      <c r="V185" s="115"/>
      <c r="W185" s="118"/>
      <c r="X185" s="117"/>
      <c r="Y185" s="115"/>
      <c r="Z185" s="118"/>
      <c r="AA185" s="117"/>
    </row>
    <row r="186" spans="1:28" ht="30" customHeight="1" x14ac:dyDescent="0.25">
      <c r="B186" s="8"/>
      <c r="C186" s="8"/>
      <c r="D186" s="8"/>
      <c r="E186" s="8"/>
      <c r="F186" s="26"/>
      <c r="G186" s="115"/>
      <c r="H186" s="118"/>
      <c r="I186" s="118"/>
      <c r="J186" s="115"/>
      <c r="K186" s="118"/>
      <c r="L186" s="117"/>
      <c r="M186" s="115"/>
      <c r="N186" s="118"/>
      <c r="O186" s="117"/>
      <c r="P186" s="115"/>
      <c r="Q186" s="118"/>
      <c r="R186" s="117"/>
      <c r="S186" s="115"/>
      <c r="T186" s="118"/>
      <c r="U186" s="117"/>
      <c r="V186" s="115"/>
      <c r="W186" s="118"/>
      <c r="X186" s="117"/>
      <c r="Y186" s="115"/>
      <c r="Z186" s="118"/>
      <c r="AA186" s="117"/>
    </row>
    <row r="187" spans="1:28" ht="30" customHeight="1" x14ac:dyDescent="0.25">
      <c r="B187" s="8"/>
      <c r="C187" s="8"/>
      <c r="D187" s="8"/>
      <c r="E187" s="8"/>
      <c r="F187" s="26"/>
      <c r="G187" s="115"/>
      <c r="H187" s="118"/>
      <c r="I187" s="118"/>
      <c r="J187" s="115"/>
      <c r="K187" s="118"/>
      <c r="L187" s="117"/>
      <c r="M187" s="115"/>
      <c r="N187" s="118"/>
      <c r="O187" s="117"/>
      <c r="P187" s="115"/>
      <c r="Q187" s="118"/>
      <c r="R187" s="117"/>
      <c r="S187" s="115"/>
      <c r="T187" s="118"/>
      <c r="U187" s="117"/>
      <c r="V187" s="115"/>
      <c r="W187" s="118"/>
      <c r="X187" s="117"/>
      <c r="Y187" s="115"/>
      <c r="Z187" s="118"/>
      <c r="AA187" s="117"/>
    </row>
    <row r="188" spans="1:28" ht="30" customHeight="1" x14ac:dyDescent="0.25">
      <c r="B188" s="8"/>
      <c r="C188" s="8"/>
      <c r="D188" s="8"/>
      <c r="E188" s="8"/>
      <c r="F188" s="26"/>
      <c r="G188" s="115"/>
      <c r="H188" s="118"/>
      <c r="I188" s="118"/>
      <c r="J188" s="115"/>
      <c r="K188" s="118"/>
      <c r="L188" s="117"/>
      <c r="M188" s="115"/>
      <c r="N188" s="118"/>
      <c r="O188" s="117"/>
      <c r="P188" s="115"/>
      <c r="Q188" s="118"/>
      <c r="R188" s="117"/>
      <c r="S188" s="115"/>
      <c r="T188" s="118"/>
      <c r="U188" s="117"/>
      <c r="V188" s="115"/>
      <c r="W188" s="118"/>
      <c r="X188" s="117"/>
      <c r="Y188" s="115"/>
      <c r="Z188" s="118"/>
      <c r="AA188" s="117"/>
    </row>
    <row r="189" spans="1:28" ht="30" customHeight="1" x14ac:dyDescent="0.25">
      <c r="B189" s="8"/>
      <c r="C189" s="8"/>
      <c r="D189" s="8"/>
      <c r="E189" s="8"/>
      <c r="F189" s="26"/>
      <c r="G189" s="115"/>
      <c r="H189" s="118"/>
      <c r="I189" s="118"/>
      <c r="J189" s="115"/>
      <c r="K189" s="118"/>
      <c r="L189" s="117"/>
      <c r="M189" s="115"/>
      <c r="N189" s="118"/>
      <c r="O189" s="117"/>
      <c r="P189" s="115"/>
      <c r="Q189" s="118"/>
      <c r="R189" s="117"/>
      <c r="S189" s="115"/>
      <c r="T189" s="118"/>
      <c r="U189" s="117"/>
      <c r="V189" s="115"/>
      <c r="W189" s="118"/>
      <c r="X189" s="117"/>
      <c r="Y189" s="115"/>
      <c r="Z189" s="118"/>
      <c r="AA189" s="117"/>
    </row>
    <row r="190" spans="1:28" ht="30" customHeight="1" x14ac:dyDescent="0.25">
      <c r="B190" s="8"/>
      <c r="C190" s="8"/>
      <c r="D190" s="8"/>
      <c r="E190" s="8"/>
      <c r="F190" s="26"/>
      <c r="G190" s="115"/>
      <c r="H190" s="118"/>
      <c r="I190" s="118"/>
      <c r="J190" s="115"/>
      <c r="K190" s="118"/>
      <c r="L190" s="117"/>
      <c r="M190" s="115"/>
      <c r="N190" s="118"/>
      <c r="O190" s="117"/>
      <c r="P190" s="115"/>
      <c r="Q190" s="118"/>
      <c r="R190" s="117"/>
      <c r="S190" s="115"/>
      <c r="T190" s="118"/>
      <c r="U190" s="117"/>
      <c r="V190" s="115"/>
      <c r="W190" s="118"/>
      <c r="X190" s="117"/>
      <c r="Y190" s="115"/>
      <c r="Z190" s="118"/>
      <c r="AA190" s="117"/>
    </row>
    <row r="191" spans="1:28" ht="30" customHeight="1" thickBot="1" x14ac:dyDescent="0.3">
      <c r="B191" s="27"/>
      <c r="C191" s="27"/>
      <c r="D191" s="27"/>
      <c r="E191" s="27"/>
      <c r="F191" s="26"/>
      <c r="G191" s="119"/>
      <c r="H191" s="120"/>
      <c r="I191" s="120"/>
      <c r="J191" s="119"/>
      <c r="K191" s="120"/>
      <c r="L191" s="121"/>
      <c r="M191" s="119"/>
      <c r="N191" s="120"/>
      <c r="O191" s="121"/>
      <c r="P191" s="119"/>
      <c r="Q191" s="120"/>
      <c r="R191" s="121"/>
      <c r="S191" s="119"/>
      <c r="T191" s="120"/>
      <c r="U191" s="121"/>
      <c r="V191" s="119"/>
      <c r="W191" s="120"/>
      <c r="X191" s="121"/>
      <c r="Y191" s="119"/>
      <c r="Z191" s="120"/>
      <c r="AA191" s="121"/>
    </row>
    <row r="192" spans="1:28" ht="30" customHeight="1" thickTop="1" x14ac:dyDescent="0.25">
      <c r="B192" s="30"/>
      <c r="C192" s="30"/>
      <c r="D192" s="30"/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 t="str">
        <f>IF(SUM(M181:M191)=0,"",SUM(M181:M191))</f>
        <v/>
      </c>
      <c r="N192" s="33"/>
      <c r="O192" s="34"/>
      <c r="P192" s="32" t="str">
        <f>IF(SUM(P181:P191)=0,"",SUM(P181:P191))</f>
        <v/>
      </c>
      <c r="Q192" s="33"/>
      <c r="R192" s="34"/>
      <c r="S192" s="32" t="str">
        <f>IF(SUM(S181:S191)=0,"",SUM(S181:S191))</f>
        <v/>
      </c>
      <c r="T192" s="33"/>
      <c r="U192" s="34"/>
      <c r="V192" s="32" t="str">
        <f>IF(SUM(V181:V191)=0,"",SUM(V181:V191))</f>
        <v/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0</v>
      </c>
    </row>
    <row r="193" spans="1:29" ht="30" customHeight="1" x14ac:dyDescent="0.25">
      <c r="B193" s="21"/>
      <c r="C193" s="21"/>
      <c r="D193" s="21"/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 t="str">
        <f>IF(SUM(L181:L183)=0,"",SUM(L181:L183))</f>
        <v/>
      </c>
      <c r="M193" s="12"/>
      <c r="N193" s="15"/>
      <c r="O193" s="15" t="str">
        <f>IF(SUM(O181:O183)=0,"",SUM(O181:O183))</f>
        <v/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 t="str">
        <f>IF(SUM(X181:X183)=0,"",SUM(X181:X183))</f>
        <v/>
      </c>
      <c r="Y193" s="12"/>
      <c r="Z193" s="15"/>
      <c r="AA193" s="15" t="str">
        <f>IF(SUM(AA181:AA183)=0,"",SUM(AA181:AA183))</f>
        <v/>
      </c>
      <c r="AB193" s="2">
        <f>SUM(G193:AA193)</f>
        <v>0</v>
      </c>
      <c r="AC193" s="3">
        <f>INT(SUM(G193:AA193)/3)</f>
        <v>0</v>
      </c>
    </row>
    <row r="194" spans="1:29" ht="30" customHeight="1" thickBot="1" x14ac:dyDescent="0.3">
      <c r="B194" s="21"/>
      <c r="C194" s="21"/>
      <c r="D194" s="21"/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/>
      <c r="C195" s="21"/>
      <c r="D195" s="21"/>
      <c r="E195" s="21"/>
      <c r="F195" s="18"/>
      <c r="G195" s="124">
        <f>IF((AB192-AC193)&lt;0,0,AB192-AC193)</f>
        <v>0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/>
      <c r="C196" s="21"/>
      <c r="D196" s="21"/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/>
      <c r="C197" s="21"/>
      <c r="D197" s="21"/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/>
      <c r="C198" s="21"/>
      <c r="D198" s="21"/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SPORTING LESBIANS</v>
      </c>
      <c r="C200" s="131"/>
      <c r="D200" s="132"/>
      <c r="E200" s="136" t="str">
        <f>INDEX(Owners!$A:$A,MATCH(B200,Owners!$B:$B,0))</f>
        <v>Paul Fiddler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f>A4+4</f>
        <v>30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/>
      <c r="C202" s="8"/>
      <c r="D202" s="8"/>
      <c r="E202" s="85"/>
      <c r="F202" s="26"/>
      <c r="G202" s="112"/>
      <c r="H202" s="113"/>
      <c r="I202" s="114"/>
      <c r="J202" s="112"/>
      <c r="K202" s="113" t="s">
        <v>397</v>
      </c>
      <c r="L202" s="114"/>
      <c r="M202" s="115"/>
      <c r="N202" s="116" t="s">
        <v>397</v>
      </c>
      <c r="O202" s="117"/>
      <c r="P202" s="115"/>
      <c r="Q202" s="116" t="s">
        <v>397</v>
      </c>
      <c r="R202" s="117"/>
      <c r="S202" s="115"/>
      <c r="T202" s="116" t="s">
        <v>397</v>
      </c>
      <c r="U202" s="117"/>
      <c r="V202" s="115"/>
      <c r="W202" s="116" t="s">
        <v>397</v>
      </c>
      <c r="X202" s="117"/>
      <c r="Y202" s="115"/>
      <c r="Z202" s="116" t="s">
        <v>397</v>
      </c>
      <c r="AA202" s="117"/>
    </row>
    <row r="203" spans="1:29" ht="30" customHeight="1" x14ac:dyDescent="0.25">
      <c r="B203" s="8"/>
      <c r="C203" s="8"/>
      <c r="D203" s="8"/>
      <c r="E203" s="20"/>
      <c r="F203" s="26"/>
      <c r="G203" s="115"/>
      <c r="H203" s="116"/>
      <c r="I203" s="118"/>
      <c r="J203" s="115"/>
      <c r="K203" s="116" t="s">
        <v>397</v>
      </c>
      <c r="L203" s="117"/>
      <c r="M203" s="115"/>
      <c r="N203" s="116" t="s">
        <v>397</v>
      </c>
      <c r="O203" s="117"/>
      <c r="P203" s="115"/>
      <c r="Q203" s="116" t="s">
        <v>397</v>
      </c>
      <c r="R203" s="117"/>
      <c r="S203" s="115"/>
      <c r="T203" s="116" t="s">
        <v>397</v>
      </c>
      <c r="U203" s="117"/>
      <c r="V203" s="115"/>
      <c r="W203" s="116" t="s">
        <v>397</v>
      </c>
      <c r="X203" s="117"/>
      <c r="Y203" s="115"/>
      <c r="Z203" s="116" t="s">
        <v>397</v>
      </c>
      <c r="AA203" s="117"/>
    </row>
    <row r="204" spans="1:29" ht="30" customHeight="1" x14ac:dyDescent="0.25">
      <c r="B204" s="8"/>
      <c r="C204" s="8"/>
      <c r="D204" s="8"/>
      <c r="E204" s="20"/>
      <c r="F204" s="26"/>
      <c r="G204" s="115"/>
      <c r="H204" s="116"/>
      <c r="I204" s="118"/>
      <c r="J204" s="115"/>
      <c r="K204" s="116" t="s">
        <v>397</v>
      </c>
      <c r="L204" s="117"/>
      <c r="M204" s="115"/>
      <c r="N204" s="116" t="s">
        <v>397</v>
      </c>
      <c r="O204" s="117"/>
      <c r="P204" s="115"/>
      <c r="Q204" s="116" t="s">
        <v>397</v>
      </c>
      <c r="R204" s="117"/>
      <c r="S204" s="115"/>
      <c r="T204" s="116" t="s">
        <v>397</v>
      </c>
      <c r="U204" s="117"/>
      <c r="V204" s="115"/>
      <c r="W204" s="116" t="s">
        <v>397</v>
      </c>
      <c r="X204" s="117"/>
      <c r="Y204" s="115"/>
      <c r="Z204" s="116" t="s">
        <v>397</v>
      </c>
      <c r="AA204" s="117"/>
    </row>
    <row r="205" spans="1:29" ht="30" customHeight="1" x14ac:dyDescent="0.25">
      <c r="B205" s="8"/>
      <c r="C205" s="8"/>
      <c r="D205" s="8"/>
      <c r="E205" s="20"/>
      <c r="F205" s="26"/>
      <c r="G205" s="115"/>
      <c r="H205" s="118"/>
      <c r="I205" s="118"/>
      <c r="J205" s="115"/>
      <c r="K205" s="118"/>
      <c r="L205" s="117"/>
      <c r="M205" s="115"/>
      <c r="N205" s="118"/>
      <c r="O205" s="117"/>
      <c r="P205" s="115"/>
      <c r="Q205" s="118"/>
      <c r="R205" s="117"/>
      <c r="S205" s="115"/>
      <c r="T205" s="118"/>
      <c r="U205" s="117"/>
      <c r="V205" s="115"/>
      <c r="W205" s="118"/>
      <c r="X205" s="117"/>
      <c r="Y205" s="115"/>
      <c r="Z205" s="118"/>
      <c r="AA205" s="117"/>
    </row>
    <row r="206" spans="1:29" ht="30" customHeight="1" x14ac:dyDescent="0.25">
      <c r="B206" s="8"/>
      <c r="C206" s="8"/>
      <c r="D206" s="8"/>
      <c r="E206" s="20"/>
      <c r="F206" s="26"/>
      <c r="G206" s="115"/>
      <c r="H206" s="118"/>
      <c r="I206" s="118"/>
      <c r="J206" s="115"/>
      <c r="K206" s="118"/>
      <c r="L206" s="117"/>
      <c r="M206" s="115"/>
      <c r="N206" s="118"/>
      <c r="O206" s="117"/>
      <c r="P206" s="115"/>
      <c r="Q206" s="118"/>
      <c r="R206" s="117"/>
      <c r="S206" s="115"/>
      <c r="T206" s="118"/>
      <c r="U206" s="117"/>
      <c r="V206" s="115"/>
      <c r="W206" s="118"/>
      <c r="X206" s="117"/>
      <c r="Y206" s="115"/>
      <c r="Z206" s="118"/>
      <c r="AA206" s="117"/>
    </row>
    <row r="207" spans="1:29" ht="30" customHeight="1" x14ac:dyDescent="0.25">
      <c r="B207" s="8"/>
      <c r="C207" s="8"/>
      <c r="D207" s="8"/>
      <c r="E207" s="20"/>
      <c r="F207" s="26"/>
      <c r="G207" s="115"/>
      <c r="H207" s="118"/>
      <c r="I207" s="118"/>
      <c r="J207" s="115"/>
      <c r="K207" s="118"/>
      <c r="L207" s="117"/>
      <c r="M207" s="115"/>
      <c r="N207" s="118"/>
      <c r="O207" s="117"/>
      <c r="P207" s="115"/>
      <c r="Q207" s="118"/>
      <c r="R207" s="117"/>
      <c r="S207" s="115"/>
      <c r="T207" s="118"/>
      <c r="U207" s="117"/>
      <c r="V207" s="115"/>
      <c r="W207" s="118"/>
      <c r="X207" s="117"/>
      <c r="Y207" s="115"/>
      <c r="Z207" s="118"/>
      <c r="AA207" s="117"/>
    </row>
    <row r="208" spans="1:29" ht="30" customHeight="1" x14ac:dyDescent="0.25">
      <c r="B208" s="8"/>
      <c r="C208" s="8"/>
      <c r="D208" s="8"/>
      <c r="E208" s="20"/>
      <c r="F208" s="26"/>
      <c r="G208" s="115"/>
      <c r="H208" s="118"/>
      <c r="I208" s="118"/>
      <c r="J208" s="115"/>
      <c r="K208" s="118"/>
      <c r="L208" s="117"/>
      <c r="M208" s="115"/>
      <c r="N208" s="118"/>
      <c r="O208" s="117"/>
      <c r="P208" s="115"/>
      <c r="Q208" s="118"/>
      <c r="R208" s="117"/>
      <c r="S208" s="115"/>
      <c r="T208" s="118"/>
      <c r="U208" s="117"/>
      <c r="V208" s="115"/>
      <c r="W208" s="118"/>
      <c r="X208" s="117"/>
      <c r="Y208" s="115"/>
      <c r="Z208" s="118"/>
      <c r="AA208" s="117"/>
    </row>
    <row r="209" spans="1:29" ht="30" customHeight="1" x14ac:dyDescent="0.25">
      <c r="B209" s="8"/>
      <c r="C209" s="8"/>
      <c r="D209" s="8"/>
      <c r="E209" s="20"/>
      <c r="F209" s="26"/>
      <c r="G209" s="115"/>
      <c r="H209" s="118"/>
      <c r="I209" s="118"/>
      <c r="J209" s="115"/>
      <c r="K209" s="118"/>
      <c r="L209" s="117"/>
      <c r="M209" s="115"/>
      <c r="N209" s="118"/>
      <c r="O209" s="117"/>
      <c r="P209" s="115"/>
      <c r="Q209" s="118"/>
      <c r="R209" s="117"/>
      <c r="S209" s="115"/>
      <c r="T209" s="118"/>
      <c r="U209" s="117"/>
      <c r="V209" s="115"/>
      <c r="W209" s="118"/>
      <c r="X209" s="117"/>
      <c r="Y209" s="115"/>
      <c r="Z209" s="118"/>
      <c r="AA209" s="117"/>
    </row>
    <row r="210" spans="1:29" ht="30" customHeight="1" x14ac:dyDescent="0.25">
      <c r="B210" s="8"/>
      <c r="C210" s="8"/>
      <c r="D210" s="8"/>
      <c r="E210" s="20"/>
      <c r="F210" s="26"/>
      <c r="G210" s="115"/>
      <c r="H210" s="118"/>
      <c r="I210" s="118"/>
      <c r="J210" s="115"/>
      <c r="K210" s="118"/>
      <c r="L210" s="117"/>
      <c r="M210" s="115"/>
      <c r="N210" s="118"/>
      <c r="O210" s="117"/>
      <c r="P210" s="115"/>
      <c r="Q210" s="118"/>
      <c r="R210" s="117"/>
      <c r="S210" s="115"/>
      <c r="T210" s="118"/>
      <c r="U210" s="117"/>
      <c r="V210" s="115"/>
      <c r="W210" s="118"/>
      <c r="X210" s="117"/>
      <c r="Y210" s="115"/>
      <c r="Z210" s="118"/>
      <c r="AA210" s="117"/>
    </row>
    <row r="211" spans="1:29" ht="30" customHeight="1" x14ac:dyDescent="0.25">
      <c r="B211" s="8"/>
      <c r="C211" s="8"/>
      <c r="D211" s="8"/>
      <c r="E211" s="20"/>
      <c r="F211" s="26"/>
      <c r="G211" s="115"/>
      <c r="H211" s="118"/>
      <c r="I211" s="118"/>
      <c r="J211" s="115"/>
      <c r="K211" s="118"/>
      <c r="L211" s="117"/>
      <c r="M211" s="115"/>
      <c r="N211" s="118"/>
      <c r="O211" s="117"/>
      <c r="P211" s="115"/>
      <c r="Q211" s="118"/>
      <c r="R211" s="117"/>
      <c r="S211" s="115"/>
      <c r="T211" s="118"/>
      <c r="U211" s="117"/>
      <c r="V211" s="115"/>
      <c r="W211" s="118"/>
      <c r="X211" s="117"/>
      <c r="Y211" s="115"/>
      <c r="Z211" s="118"/>
      <c r="AA211" s="117"/>
    </row>
    <row r="212" spans="1:29" ht="30" customHeight="1" thickBot="1" x14ac:dyDescent="0.3">
      <c r="B212" s="27"/>
      <c r="C212" s="27"/>
      <c r="D212" s="27"/>
      <c r="E212" s="35"/>
      <c r="F212" s="26"/>
      <c r="G212" s="119"/>
      <c r="H212" s="120"/>
      <c r="I212" s="120"/>
      <c r="J212" s="119"/>
      <c r="K212" s="120"/>
      <c r="L212" s="121"/>
      <c r="M212" s="119"/>
      <c r="N212" s="120"/>
      <c r="O212" s="121"/>
      <c r="P212" s="119"/>
      <c r="Q212" s="120"/>
      <c r="R212" s="121"/>
      <c r="S212" s="119"/>
      <c r="T212" s="120"/>
      <c r="U212" s="121"/>
      <c r="V212" s="119"/>
      <c r="W212" s="120"/>
      <c r="X212" s="121"/>
      <c r="Y212" s="119"/>
      <c r="Z212" s="120"/>
      <c r="AA212" s="121"/>
    </row>
    <row r="213" spans="1:29" ht="30" customHeight="1" thickTop="1" x14ac:dyDescent="0.25">
      <c r="B213" s="30"/>
      <c r="C213" s="30"/>
      <c r="D213" s="30"/>
      <c r="E213" s="36"/>
      <c r="F213" s="31"/>
      <c r="G213" s="32"/>
      <c r="H213" s="33"/>
      <c r="I213" s="33"/>
      <c r="J213" s="32" t="str">
        <f>IF(SUM(J202:J212)=0,"",SUM(J202:J212))</f>
        <v/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 t="str">
        <f>IF(SUM(V202:V212)=0,"",SUM(V202:V212))</f>
        <v/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0</v>
      </c>
    </row>
    <row r="214" spans="1:29" ht="30" customHeight="1" x14ac:dyDescent="0.25">
      <c r="B214" s="21"/>
      <c r="C214" s="21"/>
      <c r="D214" s="21"/>
      <c r="E214" s="23"/>
      <c r="F214" s="22"/>
      <c r="G214" s="12"/>
      <c r="H214" s="15"/>
      <c r="I214" s="15"/>
      <c r="J214" s="12"/>
      <c r="K214" s="15"/>
      <c r="L214" s="15" t="str">
        <f>IF(SUM(L202:L204)=0,"",SUM(L202:L204))</f>
        <v/>
      </c>
      <c r="M214" s="12"/>
      <c r="N214" s="15"/>
      <c r="O214" s="15" t="str">
        <f>IF(SUM(O202:O204)=0,"",SUM(O202:O204))</f>
        <v/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 t="str">
        <f>IF(SUM(X202:X204)=0,"",SUM(X202:X204))</f>
        <v/>
      </c>
      <c r="Y214" s="12"/>
      <c r="Z214" s="15"/>
      <c r="AA214" s="15" t="str">
        <f>IF(SUM(AA202:AA204)=0,"",SUM(AA202:AA204))</f>
        <v/>
      </c>
      <c r="AB214" s="2">
        <f>SUM(G214:AA214)</f>
        <v>0</v>
      </c>
      <c r="AC214" s="3">
        <f>INT(SUM(G214:AA214)/3)</f>
        <v>0</v>
      </c>
    </row>
    <row r="215" spans="1:29" ht="30" customHeight="1" thickBot="1" x14ac:dyDescent="0.3">
      <c r="B215" s="21"/>
      <c r="C215" s="21"/>
      <c r="D215" s="21"/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/>
      <c r="C216" s="21"/>
      <c r="D216" s="21"/>
      <c r="E216" s="24"/>
      <c r="F216" s="18"/>
      <c r="G216" s="124"/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/>
      <c r="C217" s="21"/>
      <c r="D217" s="21"/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/>
      <c r="C218" s="21"/>
      <c r="D218" s="21"/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/>
      <c r="C219" s="21"/>
      <c r="D219" s="21"/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f>A1</f>
        <v>4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4</v>
      </c>
      <c r="F221" s="143"/>
      <c r="G221" s="143"/>
      <c r="H221" s="143"/>
      <c r="I221" s="143"/>
      <c r="J221" s="144">
        <f>INDEX(Diary!$C:$C,MATCH(A221,Diary!$A:$A,0))</f>
        <v>41911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CHICAGO SAUSAGE KINGS</v>
      </c>
      <c r="C223" s="131"/>
      <c r="D223" s="132"/>
      <c r="E223" s="136" t="str">
        <f>INDEX(Owners!$A:$A,MATCH(B223,Owners!$B:$B,0))</f>
        <v>Paul Greenwood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f>A4+5</f>
        <v>31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/>
      <c r="C225" s="8"/>
      <c r="D225" s="8"/>
      <c r="E225" s="84"/>
      <c r="F225" s="26"/>
      <c r="G225" s="112"/>
      <c r="H225" s="113" t="s">
        <v>397</v>
      </c>
      <c r="I225" s="114"/>
      <c r="J225" s="112"/>
      <c r="K225" s="113" t="s">
        <v>397</v>
      </c>
      <c r="L225" s="114"/>
      <c r="M225" s="115"/>
      <c r="N225" s="116" t="s">
        <v>397</v>
      </c>
      <c r="O225" s="117"/>
      <c r="P225" s="115"/>
      <c r="Q225" s="116" t="s">
        <v>397</v>
      </c>
      <c r="R225" s="117"/>
      <c r="S225" s="115"/>
      <c r="T225" s="116" t="s">
        <v>397</v>
      </c>
      <c r="U225" s="117"/>
      <c r="V225" s="115"/>
      <c r="W225" s="116" t="s">
        <v>397</v>
      </c>
      <c r="X225" s="117"/>
      <c r="Y225" s="115"/>
      <c r="Z225" s="116" t="s">
        <v>397</v>
      </c>
      <c r="AA225" s="117"/>
    </row>
    <row r="226" spans="2:29" ht="30" customHeight="1" x14ac:dyDescent="0.25">
      <c r="B226" s="8"/>
      <c r="C226" s="8"/>
      <c r="D226" s="8"/>
      <c r="E226" s="8"/>
      <c r="F226" s="26"/>
      <c r="G226" s="115"/>
      <c r="H226" s="116" t="s">
        <v>397</v>
      </c>
      <c r="I226" s="118"/>
      <c r="J226" s="115"/>
      <c r="K226" s="116" t="s">
        <v>397</v>
      </c>
      <c r="L226" s="117"/>
      <c r="M226" s="115"/>
      <c r="N226" s="116" t="s">
        <v>397</v>
      </c>
      <c r="O226" s="117"/>
      <c r="P226" s="115"/>
      <c r="Q226" s="116" t="s">
        <v>397</v>
      </c>
      <c r="R226" s="117"/>
      <c r="S226" s="115"/>
      <c r="T226" s="116" t="s">
        <v>397</v>
      </c>
      <c r="U226" s="117"/>
      <c r="V226" s="115"/>
      <c r="W226" s="116" t="s">
        <v>397</v>
      </c>
      <c r="X226" s="117"/>
      <c r="Y226" s="115"/>
      <c r="Z226" s="116" t="s">
        <v>397</v>
      </c>
      <c r="AA226" s="117"/>
    </row>
    <row r="227" spans="2:29" ht="30" customHeight="1" x14ac:dyDescent="0.25">
      <c r="B227" s="8"/>
      <c r="C227" s="8"/>
      <c r="D227" s="8"/>
      <c r="E227" s="8"/>
      <c r="F227" s="26"/>
      <c r="G227" s="115"/>
      <c r="H227" s="116" t="s">
        <v>397</v>
      </c>
      <c r="I227" s="118"/>
      <c r="J227" s="115"/>
      <c r="K227" s="116" t="s">
        <v>397</v>
      </c>
      <c r="L227" s="117"/>
      <c r="M227" s="115"/>
      <c r="N227" s="116" t="s">
        <v>397</v>
      </c>
      <c r="O227" s="117"/>
      <c r="P227" s="115"/>
      <c r="Q227" s="116" t="s">
        <v>397</v>
      </c>
      <c r="R227" s="117"/>
      <c r="S227" s="115"/>
      <c r="T227" s="116" t="s">
        <v>397</v>
      </c>
      <c r="U227" s="117"/>
      <c r="V227" s="115"/>
      <c r="W227" s="116" t="s">
        <v>397</v>
      </c>
      <c r="X227" s="117"/>
      <c r="Y227" s="115"/>
      <c r="Z227" s="116" t="s">
        <v>397</v>
      </c>
      <c r="AA227" s="117"/>
    </row>
    <row r="228" spans="2:29" ht="30" customHeight="1" x14ac:dyDescent="0.25">
      <c r="B228" s="8"/>
      <c r="C228" s="8"/>
      <c r="D228" s="8"/>
      <c r="E228" s="8"/>
      <c r="F228" s="26"/>
      <c r="G228" s="115"/>
      <c r="H228" s="118"/>
      <c r="I228" s="118"/>
      <c r="J228" s="115"/>
      <c r="K228" s="118"/>
      <c r="L228" s="117"/>
      <c r="M228" s="115"/>
      <c r="N228" s="118"/>
      <c r="O228" s="117"/>
      <c r="P228" s="115"/>
      <c r="Q228" s="118"/>
      <c r="R228" s="117"/>
      <c r="S228" s="115"/>
      <c r="T228" s="118"/>
      <c r="U228" s="117"/>
      <c r="V228" s="115"/>
      <c r="W228" s="118"/>
      <c r="X228" s="117"/>
      <c r="Y228" s="115"/>
      <c r="Z228" s="118"/>
      <c r="AA228" s="117"/>
    </row>
    <row r="229" spans="2:29" ht="30" customHeight="1" x14ac:dyDescent="0.25">
      <c r="B229" s="8"/>
      <c r="C229" s="8"/>
      <c r="D229" s="8"/>
      <c r="E229" s="8"/>
      <c r="F229" s="26"/>
      <c r="G229" s="115"/>
      <c r="H229" s="118"/>
      <c r="I229" s="118"/>
      <c r="J229" s="115"/>
      <c r="K229" s="118"/>
      <c r="L229" s="117"/>
      <c r="M229" s="115"/>
      <c r="N229" s="118"/>
      <c r="O229" s="117"/>
      <c r="P229" s="115"/>
      <c r="Q229" s="118"/>
      <c r="R229" s="117"/>
      <c r="S229" s="115"/>
      <c r="T229" s="118"/>
      <c r="U229" s="117"/>
      <c r="V229" s="115"/>
      <c r="W229" s="118"/>
      <c r="X229" s="117"/>
      <c r="Y229" s="115"/>
      <c r="Z229" s="118"/>
      <c r="AA229" s="117"/>
    </row>
    <row r="230" spans="2:29" ht="30" customHeight="1" x14ac:dyDescent="0.25">
      <c r="B230" s="8"/>
      <c r="C230" s="8"/>
      <c r="D230" s="8"/>
      <c r="E230" s="8"/>
      <c r="F230" s="26"/>
      <c r="G230" s="115"/>
      <c r="H230" s="118"/>
      <c r="I230" s="118"/>
      <c r="J230" s="115"/>
      <c r="K230" s="118"/>
      <c r="L230" s="117"/>
      <c r="M230" s="115"/>
      <c r="N230" s="118"/>
      <c r="O230" s="117"/>
      <c r="P230" s="115"/>
      <c r="Q230" s="118"/>
      <c r="R230" s="117"/>
      <c r="S230" s="115"/>
      <c r="T230" s="118"/>
      <c r="U230" s="117"/>
      <c r="V230" s="115"/>
      <c r="W230" s="118"/>
      <c r="X230" s="117"/>
      <c r="Y230" s="115"/>
      <c r="Z230" s="118"/>
      <c r="AA230" s="117"/>
    </row>
    <row r="231" spans="2:29" ht="30" customHeight="1" x14ac:dyDescent="0.25">
      <c r="B231" s="8"/>
      <c r="C231" s="8"/>
      <c r="D231" s="8"/>
      <c r="E231" s="8"/>
      <c r="F231" s="26"/>
      <c r="G231" s="115"/>
      <c r="H231" s="118"/>
      <c r="I231" s="118"/>
      <c r="J231" s="115"/>
      <c r="K231" s="118"/>
      <c r="L231" s="117"/>
      <c r="M231" s="115"/>
      <c r="N231" s="118"/>
      <c r="O231" s="117"/>
      <c r="P231" s="115"/>
      <c r="Q231" s="118"/>
      <c r="R231" s="117"/>
      <c r="S231" s="115"/>
      <c r="T231" s="118"/>
      <c r="U231" s="117"/>
      <c r="V231" s="115"/>
      <c r="W231" s="118"/>
      <c r="X231" s="117"/>
      <c r="Y231" s="115"/>
      <c r="Z231" s="118"/>
      <c r="AA231" s="117"/>
    </row>
    <row r="232" spans="2:29" ht="30" customHeight="1" x14ac:dyDescent="0.25">
      <c r="B232" s="8"/>
      <c r="C232" s="8"/>
      <c r="D232" s="8"/>
      <c r="E232" s="8"/>
      <c r="F232" s="26"/>
      <c r="G232" s="115"/>
      <c r="H232" s="118"/>
      <c r="I232" s="118"/>
      <c r="J232" s="115"/>
      <c r="K232" s="118"/>
      <c r="L232" s="117"/>
      <c r="M232" s="115"/>
      <c r="N232" s="118"/>
      <c r="O232" s="117"/>
      <c r="P232" s="115"/>
      <c r="Q232" s="118"/>
      <c r="R232" s="117"/>
      <c r="S232" s="115"/>
      <c r="T232" s="118"/>
      <c r="U232" s="117"/>
      <c r="V232" s="115"/>
      <c r="W232" s="118"/>
      <c r="X232" s="117"/>
      <c r="Y232" s="115"/>
      <c r="Z232" s="118"/>
      <c r="AA232" s="117"/>
    </row>
    <row r="233" spans="2:29" ht="30" customHeight="1" x14ac:dyDescent="0.25">
      <c r="B233" s="8"/>
      <c r="C233" s="8"/>
      <c r="D233" s="8"/>
      <c r="E233" s="8"/>
      <c r="F233" s="26"/>
      <c r="G233" s="115"/>
      <c r="H233" s="118"/>
      <c r="I233" s="118"/>
      <c r="J233" s="115"/>
      <c r="K233" s="118"/>
      <c r="L233" s="117"/>
      <c r="M233" s="115"/>
      <c r="N233" s="118"/>
      <c r="O233" s="117"/>
      <c r="P233" s="115"/>
      <c r="Q233" s="118"/>
      <c r="R233" s="117"/>
      <c r="S233" s="115"/>
      <c r="T233" s="118"/>
      <c r="U233" s="117"/>
      <c r="V233" s="115"/>
      <c r="W233" s="118"/>
      <c r="X233" s="117"/>
      <c r="Y233" s="115"/>
      <c r="Z233" s="118"/>
      <c r="AA233" s="117"/>
    </row>
    <row r="234" spans="2:29" ht="30" customHeight="1" x14ac:dyDescent="0.25">
      <c r="B234" s="8"/>
      <c r="C234" s="8"/>
      <c r="D234" s="8"/>
      <c r="E234" s="8"/>
      <c r="F234" s="26"/>
      <c r="G234" s="115"/>
      <c r="H234" s="118"/>
      <c r="I234" s="118"/>
      <c r="J234" s="115"/>
      <c r="K234" s="118"/>
      <c r="L234" s="117"/>
      <c r="M234" s="115"/>
      <c r="N234" s="118"/>
      <c r="O234" s="117"/>
      <c r="P234" s="115"/>
      <c r="Q234" s="118"/>
      <c r="R234" s="117"/>
      <c r="S234" s="115"/>
      <c r="T234" s="118"/>
      <c r="U234" s="117"/>
      <c r="V234" s="115"/>
      <c r="W234" s="118"/>
      <c r="X234" s="117"/>
      <c r="Y234" s="115"/>
      <c r="Z234" s="118"/>
      <c r="AA234" s="117"/>
    </row>
    <row r="235" spans="2:29" ht="30" customHeight="1" thickBot="1" x14ac:dyDescent="0.3">
      <c r="B235" s="27"/>
      <c r="C235" s="27"/>
      <c r="D235" s="27"/>
      <c r="E235" s="27"/>
      <c r="F235" s="26"/>
      <c r="G235" s="119"/>
      <c r="H235" s="120"/>
      <c r="I235" s="120"/>
      <c r="J235" s="119"/>
      <c r="K235" s="120"/>
      <c r="L235" s="121"/>
      <c r="M235" s="119"/>
      <c r="N235" s="120"/>
      <c r="O235" s="121"/>
      <c r="P235" s="119"/>
      <c r="Q235" s="120"/>
      <c r="R235" s="121"/>
      <c r="S235" s="119"/>
      <c r="T235" s="120"/>
      <c r="U235" s="121"/>
      <c r="V235" s="119"/>
      <c r="W235" s="120"/>
      <c r="X235" s="121"/>
      <c r="Y235" s="119"/>
      <c r="Z235" s="120"/>
      <c r="AA235" s="121"/>
    </row>
    <row r="236" spans="2:29" ht="30" customHeight="1" thickTop="1" x14ac:dyDescent="0.25">
      <c r="B236" s="30"/>
      <c r="C236" s="30"/>
      <c r="D236" s="30"/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 t="str">
        <f>IF(SUM(J225:J235)=0,"",SUM(J225:J235))</f>
        <v/>
      </c>
      <c r="K236" s="33"/>
      <c r="L236" s="34"/>
      <c r="M236" s="32" t="str">
        <f>IF(SUM(M225:M235)=0,"",SUM(M225:M235))</f>
        <v/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 t="str">
        <f>IF(SUM(V225:V235)=0,"",SUM(V225:V235))</f>
        <v/>
      </c>
      <c r="W236" s="33"/>
      <c r="X236" s="34"/>
      <c r="Y236" s="32" t="str">
        <f>IF(SUM(Y225:Y235)=0,"",SUM(Y225:Y235))</f>
        <v/>
      </c>
      <c r="Z236" s="33"/>
      <c r="AA236" s="34"/>
      <c r="AB236" s="2">
        <f>SUM(G236:AA236)</f>
        <v>0</v>
      </c>
    </row>
    <row r="237" spans="2:29" ht="30" customHeight="1" x14ac:dyDescent="0.25">
      <c r="B237" s="21"/>
      <c r="C237" s="21"/>
      <c r="D237" s="21"/>
      <c r="E237" s="21"/>
      <c r="F237" s="22" t="s">
        <v>375</v>
      </c>
      <c r="G237" s="12"/>
      <c r="H237" s="15"/>
      <c r="I237" s="15" t="str">
        <f>IF(SUM(I225:I227)=0,"",SUM(I225:I227))</f>
        <v/>
      </c>
      <c r="J237" s="12"/>
      <c r="K237" s="15"/>
      <c r="L237" s="15" t="str">
        <f>IF(SUM(L225:L227)=0,"",SUM(L225:L227))</f>
        <v/>
      </c>
      <c r="M237" s="12"/>
      <c r="N237" s="15"/>
      <c r="O237" s="15" t="str">
        <f>IF(SUM(O225:O227)=0,"",SUM(O225:O227))</f>
        <v/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 t="str">
        <f>IF(SUM(X225:X227)=0,"",SUM(X225:X227))</f>
        <v/>
      </c>
      <c r="Y237" s="12"/>
      <c r="Z237" s="15"/>
      <c r="AA237" s="15" t="str">
        <f>IF(SUM(AA225:AA227)=0,"",SUM(AA225:AA227))</f>
        <v/>
      </c>
      <c r="AB237" s="2">
        <f>SUM(G237:AA237)</f>
        <v>0</v>
      </c>
      <c r="AC237" s="3">
        <f>INT(SUM(G237:AA237)/3)</f>
        <v>0</v>
      </c>
    </row>
    <row r="238" spans="2:29" ht="30" customHeight="1" thickBot="1" x14ac:dyDescent="0.3">
      <c r="B238" s="21"/>
      <c r="C238" s="21"/>
      <c r="D238" s="21"/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/>
      <c r="C239" s="21"/>
      <c r="D239" s="21"/>
      <c r="E239" s="21"/>
      <c r="F239" s="18"/>
      <c r="G239" s="124">
        <f>IF((AB236-AC237)&lt;0,0,AB236-AC237)</f>
        <v>0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/>
      <c r="C240" s="21"/>
      <c r="D240" s="21"/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/>
      <c r="C241" s="21"/>
      <c r="D241" s="21"/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/>
      <c r="C242" s="21"/>
      <c r="D242" s="21"/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SAINT JOHN'S</v>
      </c>
      <c r="C244" s="131"/>
      <c r="D244" s="132"/>
      <c r="E244" s="136" t="str">
        <f>INDEX(Owners!$A:$A,MATCH(B244,Owners!$B:$B,0))</f>
        <v>John Robinson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f>A4+5</f>
        <v>31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/>
      <c r="C246" s="8"/>
      <c r="D246" s="8"/>
      <c r="E246" s="85"/>
      <c r="F246" s="26"/>
      <c r="G246" s="112"/>
      <c r="H246" s="113" t="s">
        <v>397</v>
      </c>
      <c r="I246" s="114"/>
      <c r="J246" s="112"/>
      <c r="K246" s="113" t="s">
        <v>397</v>
      </c>
      <c r="L246" s="114"/>
      <c r="M246" s="115"/>
      <c r="N246" s="116" t="s">
        <v>397</v>
      </c>
      <c r="O246" s="117"/>
      <c r="P246" s="115"/>
      <c r="Q246" s="116" t="s">
        <v>397</v>
      </c>
      <c r="R246" s="117"/>
      <c r="S246" s="115"/>
      <c r="T246" s="116" t="s">
        <v>397</v>
      </c>
      <c r="U246" s="117"/>
      <c r="V246" s="115"/>
      <c r="W246" s="116" t="s">
        <v>397</v>
      </c>
      <c r="X246" s="117"/>
      <c r="Y246" s="115"/>
      <c r="Z246" s="116" t="s">
        <v>397</v>
      </c>
      <c r="AA246" s="117"/>
    </row>
    <row r="247" spans="1:27" ht="30" customHeight="1" x14ac:dyDescent="0.25">
      <c r="B247" s="8"/>
      <c r="C247" s="8"/>
      <c r="D247" s="8"/>
      <c r="E247" s="20"/>
      <c r="F247" s="26"/>
      <c r="G247" s="115"/>
      <c r="H247" s="116" t="s">
        <v>397</v>
      </c>
      <c r="I247" s="118"/>
      <c r="J247" s="115"/>
      <c r="K247" s="116" t="s">
        <v>397</v>
      </c>
      <c r="L247" s="117"/>
      <c r="M247" s="115"/>
      <c r="N247" s="116" t="s">
        <v>397</v>
      </c>
      <c r="O247" s="117"/>
      <c r="P247" s="115"/>
      <c r="Q247" s="116" t="s">
        <v>397</v>
      </c>
      <c r="R247" s="117"/>
      <c r="S247" s="115"/>
      <c r="T247" s="116" t="s">
        <v>397</v>
      </c>
      <c r="U247" s="117"/>
      <c r="V247" s="115"/>
      <c r="W247" s="116" t="s">
        <v>397</v>
      </c>
      <c r="X247" s="117"/>
      <c r="Y247" s="115"/>
      <c r="Z247" s="116" t="s">
        <v>397</v>
      </c>
      <c r="AA247" s="117"/>
    </row>
    <row r="248" spans="1:27" ht="30" customHeight="1" x14ac:dyDescent="0.25">
      <c r="B248" s="8"/>
      <c r="C248" s="8"/>
      <c r="D248" s="8"/>
      <c r="E248" s="20"/>
      <c r="F248" s="26"/>
      <c r="G248" s="115"/>
      <c r="H248" s="116" t="s">
        <v>397</v>
      </c>
      <c r="I248" s="118"/>
      <c r="J248" s="115"/>
      <c r="K248" s="116" t="s">
        <v>397</v>
      </c>
      <c r="L248" s="117"/>
      <c r="M248" s="115"/>
      <c r="N248" s="116" t="s">
        <v>397</v>
      </c>
      <c r="O248" s="117"/>
      <c r="P248" s="115"/>
      <c r="Q248" s="116" t="s">
        <v>397</v>
      </c>
      <c r="R248" s="117"/>
      <c r="S248" s="115"/>
      <c r="T248" s="116" t="s">
        <v>397</v>
      </c>
      <c r="U248" s="117"/>
      <c r="V248" s="115"/>
      <c r="W248" s="116" t="s">
        <v>397</v>
      </c>
      <c r="X248" s="117"/>
      <c r="Y248" s="115"/>
      <c r="Z248" s="116" t="s">
        <v>397</v>
      </c>
      <c r="AA248" s="117"/>
    </row>
    <row r="249" spans="1:27" ht="30" customHeight="1" x14ac:dyDescent="0.25">
      <c r="B249" s="8"/>
      <c r="C249" s="8"/>
      <c r="D249" s="8"/>
      <c r="E249" s="20"/>
      <c r="F249" s="26"/>
      <c r="G249" s="115"/>
      <c r="H249" s="118"/>
      <c r="I249" s="118"/>
      <c r="J249" s="115"/>
      <c r="K249" s="118"/>
      <c r="L249" s="117"/>
      <c r="M249" s="115"/>
      <c r="N249" s="118"/>
      <c r="O249" s="117"/>
      <c r="P249" s="115"/>
      <c r="Q249" s="118"/>
      <c r="R249" s="117"/>
      <c r="S249" s="115"/>
      <c r="T249" s="118"/>
      <c r="U249" s="117"/>
      <c r="V249" s="115"/>
      <c r="W249" s="118"/>
      <c r="X249" s="117"/>
      <c r="Y249" s="115"/>
      <c r="Z249" s="118"/>
      <c r="AA249" s="117"/>
    </row>
    <row r="250" spans="1:27" ht="30" customHeight="1" x14ac:dyDescent="0.25">
      <c r="B250" s="8"/>
      <c r="C250" s="8"/>
      <c r="D250" s="8"/>
      <c r="E250" s="20"/>
      <c r="F250" s="26"/>
      <c r="G250" s="115"/>
      <c r="H250" s="118"/>
      <c r="I250" s="118"/>
      <c r="J250" s="115"/>
      <c r="K250" s="118"/>
      <c r="L250" s="117"/>
      <c r="M250" s="115"/>
      <c r="N250" s="118"/>
      <c r="O250" s="117"/>
      <c r="P250" s="115"/>
      <c r="Q250" s="118"/>
      <c r="R250" s="117"/>
      <c r="S250" s="115"/>
      <c r="T250" s="118"/>
      <c r="U250" s="117"/>
      <c r="V250" s="115"/>
      <c r="W250" s="118"/>
      <c r="X250" s="117"/>
      <c r="Y250" s="115"/>
      <c r="Z250" s="118"/>
      <c r="AA250" s="117"/>
    </row>
    <row r="251" spans="1:27" ht="30" customHeight="1" x14ac:dyDescent="0.25">
      <c r="B251" s="8"/>
      <c r="C251" s="8"/>
      <c r="D251" s="8"/>
      <c r="E251" s="20"/>
      <c r="F251" s="26"/>
      <c r="G251" s="115"/>
      <c r="H251" s="118"/>
      <c r="I251" s="118"/>
      <c r="J251" s="115"/>
      <c r="K251" s="118"/>
      <c r="L251" s="117"/>
      <c r="M251" s="115"/>
      <c r="N251" s="118"/>
      <c r="O251" s="117"/>
      <c r="P251" s="115"/>
      <c r="Q251" s="118"/>
      <c r="R251" s="117"/>
      <c r="S251" s="115"/>
      <c r="T251" s="118"/>
      <c r="U251" s="117"/>
      <c r="V251" s="115"/>
      <c r="W251" s="118"/>
      <c r="X251" s="117"/>
      <c r="Y251" s="115"/>
      <c r="Z251" s="118"/>
      <c r="AA251" s="117"/>
    </row>
    <row r="252" spans="1:27" ht="30" customHeight="1" x14ac:dyDescent="0.25">
      <c r="B252" s="8"/>
      <c r="C252" s="8"/>
      <c r="D252" s="8"/>
      <c r="E252" s="20"/>
      <c r="F252" s="26"/>
      <c r="G252" s="115"/>
      <c r="H252" s="118"/>
      <c r="I252" s="118"/>
      <c r="J252" s="115"/>
      <c r="K252" s="118"/>
      <c r="L252" s="117"/>
      <c r="M252" s="115"/>
      <c r="N252" s="118"/>
      <c r="O252" s="117"/>
      <c r="P252" s="115"/>
      <c r="Q252" s="118"/>
      <c r="R252" s="117"/>
      <c r="S252" s="115"/>
      <c r="T252" s="118"/>
      <c r="U252" s="117"/>
      <c r="V252" s="115"/>
      <c r="W252" s="118"/>
      <c r="X252" s="117"/>
      <c r="Y252" s="115"/>
      <c r="Z252" s="118"/>
      <c r="AA252" s="117"/>
    </row>
    <row r="253" spans="1:27" ht="30" customHeight="1" x14ac:dyDescent="0.25">
      <c r="B253" s="8"/>
      <c r="C253" s="8"/>
      <c r="D253" s="8"/>
      <c r="E253" s="20"/>
      <c r="F253" s="26"/>
      <c r="G253" s="115"/>
      <c r="H253" s="118"/>
      <c r="I253" s="118"/>
      <c r="J253" s="115"/>
      <c r="K253" s="118"/>
      <c r="L253" s="117"/>
      <c r="M253" s="115"/>
      <c r="N253" s="118"/>
      <c r="O253" s="117"/>
      <c r="P253" s="115"/>
      <c r="Q253" s="118"/>
      <c r="R253" s="117"/>
      <c r="S253" s="115"/>
      <c r="T253" s="118"/>
      <c r="U253" s="117"/>
      <c r="V253" s="115"/>
      <c r="W253" s="118"/>
      <c r="X253" s="117"/>
      <c r="Y253" s="115"/>
      <c r="Z253" s="118"/>
      <c r="AA253" s="117"/>
    </row>
    <row r="254" spans="1:27" ht="30" customHeight="1" x14ac:dyDescent="0.25">
      <c r="B254" s="8"/>
      <c r="C254" s="8"/>
      <c r="D254" s="8"/>
      <c r="E254" s="20"/>
      <c r="F254" s="26"/>
      <c r="G254" s="115"/>
      <c r="H254" s="118"/>
      <c r="I254" s="118"/>
      <c r="J254" s="115"/>
      <c r="K254" s="118"/>
      <c r="L254" s="117"/>
      <c r="M254" s="115"/>
      <c r="N254" s="118"/>
      <c r="O254" s="117"/>
      <c r="P254" s="115"/>
      <c r="Q254" s="118"/>
      <c r="R254" s="117"/>
      <c r="S254" s="115"/>
      <c r="T254" s="118"/>
      <c r="U254" s="117"/>
      <c r="V254" s="115"/>
      <c r="W254" s="118"/>
      <c r="X254" s="117"/>
      <c r="Y254" s="115"/>
      <c r="Z254" s="118"/>
      <c r="AA254" s="117"/>
    </row>
    <row r="255" spans="1:27" ht="30" customHeight="1" x14ac:dyDescent="0.25">
      <c r="B255" s="8"/>
      <c r="C255" s="8"/>
      <c r="D255" s="8"/>
      <c r="E255" s="20"/>
      <c r="F255" s="26"/>
      <c r="G255" s="115"/>
      <c r="H255" s="118"/>
      <c r="I255" s="118"/>
      <c r="J255" s="115"/>
      <c r="K255" s="118"/>
      <c r="L255" s="117"/>
      <c r="M255" s="115"/>
      <c r="N255" s="118"/>
      <c r="O255" s="117"/>
      <c r="P255" s="115"/>
      <c r="Q255" s="118"/>
      <c r="R255" s="117"/>
      <c r="S255" s="115"/>
      <c r="T255" s="118"/>
      <c r="U255" s="117"/>
      <c r="V255" s="115"/>
      <c r="W255" s="118"/>
      <c r="X255" s="117"/>
      <c r="Y255" s="115"/>
      <c r="Z255" s="118"/>
      <c r="AA255" s="117"/>
    </row>
    <row r="256" spans="1:27" ht="30" customHeight="1" thickBot="1" x14ac:dyDescent="0.3">
      <c r="B256" s="27"/>
      <c r="C256" s="27"/>
      <c r="D256" s="27"/>
      <c r="E256" s="35"/>
      <c r="F256" s="26"/>
      <c r="G256" s="119"/>
      <c r="H256" s="120"/>
      <c r="I256" s="120"/>
      <c r="J256" s="119"/>
      <c r="K256" s="120"/>
      <c r="L256" s="121"/>
      <c r="M256" s="119"/>
      <c r="N256" s="120"/>
      <c r="O256" s="121"/>
      <c r="P256" s="119"/>
      <c r="Q256" s="120"/>
      <c r="R256" s="121"/>
      <c r="S256" s="119"/>
      <c r="T256" s="120"/>
      <c r="U256" s="121"/>
      <c r="V256" s="119"/>
      <c r="W256" s="120"/>
      <c r="X256" s="121"/>
      <c r="Y256" s="119"/>
      <c r="Z256" s="120"/>
      <c r="AA256" s="121"/>
    </row>
    <row r="257" spans="1:29" ht="30" customHeight="1" thickTop="1" x14ac:dyDescent="0.25">
      <c r="B257" s="30"/>
      <c r="C257" s="30"/>
      <c r="D257" s="30"/>
      <c r="E257" s="36"/>
      <c r="F257" s="31" t="s">
        <v>372</v>
      </c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 t="str">
        <f>IF(SUM(M246:M256)=0,"",SUM(M246:M256))</f>
        <v/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 t="str">
        <f>IF(SUM(V246:V256)=0,"",SUM(V246:V256))</f>
        <v/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0</v>
      </c>
    </row>
    <row r="258" spans="1:29" ht="30" customHeight="1" x14ac:dyDescent="0.25">
      <c r="B258" s="21"/>
      <c r="C258" s="21"/>
      <c r="D258" s="21"/>
      <c r="E258" s="23"/>
      <c r="F258" s="22" t="s">
        <v>375</v>
      </c>
      <c r="G258" s="12"/>
      <c r="H258" s="15"/>
      <c r="I258" s="15" t="str">
        <f>IF(SUM(I246:I248)=0,"",SUM(I246:I248))</f>
        <v/>
      </c>
      <c r="J258" s="12"/>
      <c r="K258" s="15"/>
      <c r="L258" s="15" t="str">
        <f>IF(SUM(L246:L248)=0,"",SUM(L246:L248))</f>
        <v/>
      </c>
      <c r="M258" s="12"/>
      <c r="N258" s="15"/>
      <c r="O258" s="15" t="str">
        <f>IF(SUM(O246:O248)=0,"",SUM(O246:O248))</f>
        <v/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 t="str">
        <f>IF(SUM(X246:X248)=0,"",SUM(X246:X248))</f>
        <v/>
      </c>
      <c r="Y258" s="12"/>
      <c r="Z258" s="15"/>
      <c r="AA258" s="15" t="str">
        <f>IF(SUM(AA246:AA248)=0,"",SUM(AA246:AA248))</f>
        <v/>
      </c>
      <c r="AB258" s="2">
        <f>SUM(G258:AA258)</f>
        <v>0</v>
      </c>
      <c r="AC258" s="3">
        <f>INT(SUM(G258:AA258)/3)</f>
        <v>0</v>
      </c>
    </row>
    <row r="259" spans="1:29" ht="30" customHeight="1" thickBot="1" x14ac:dyDescent="0.3">
      <c r="B259" s="21"/>
      <c r="C259" s="21"/>
      <c r="D259" s="21"/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/>
      <c r="C260" s="21"/>
      <c r="D260" s="21"/>
      <c r="E260" s="24"/>
      <c r="F260" s="18"/>
      <c r="G260" s="124">
        <f>IF((AB257-AC258)&lt;0,0,AB257-AC258)</f>
        <v>0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/>
      <c r="C261" s="21"/>
      <c r="D261" s="21"/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/>
      <c r="C262" s="21"/>
      <c r="D262" s="21"/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/>
      <c r="C263" s="21"/>
      <c r="D263" s="21"/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f>A1</f>
        <v>4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4</v>
      </c>
      <c r="F265" s="143"/>
      <c r="G265" s="143"/>
      <c r="H265" s="143"/>
      <c r="I265" s="143"/>
      <c r="J265" s="144">
        <f>INDEX(Diary!$C:$C,MATCH(A265,Diary!$A:$A,0))</f>
        <v>41911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BRUSH IT, MUNCH, AND GAG BACK</v>
      </c>
      <c r="C267" s="131"/>
      <c r="D267" s="132"/>
      <c r="E267" s="136" t="str">
        <f>INDEX(Owners!$A:$A,MATCH(B267,Owners!$B:$B,0))</f>
        <v>Howard Bradley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f>A4+6</f>
        <v>32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/>
      <c r="C269" s="8"/>
      <c r="D269" s="8"/>
      <c r="E269" s="84"/>
      <c r="F269" s="26"/>
      <c r="G269" s="112"/>
      <c r="H269" s="113" t="s">
        <v>397</v>
      </c>
      <c r="I269" s="114"/>
      <c r="J269" s="112"/>
      <c r="K269" s="113" t="s">
        <v>397</v>
      </c>
      <c r="L269" s="114"/>
      <c r="M269" s="115"/>
      <c r="N269" s="116" t="s">
        <v>397</v>
      </c>
      <c r="O269" s="117"/>
      <c r="P269" s="115"/>
      <c r="Q269" s="116" t="s">
        <v>397</v>
      </c>
      <c r="R269" s="117"/>
      <c r="S269" s="115"/>
      <c r="T269" s="116" t="s">
        <v>397</v>
      </c>
      <c r="U269" s="117"/>
      <c r="V269" s="115"/>
      <c r="W269" s="116" t="s">
        <v>397</v>
      </c>
      <c r="X269" s="117"/>
      <c r="Y269" s="115"/>
      <c r="Z269" s="116" t="s">
        <v>397</v>
      </c>
      <c r="AA269" s="117"/>
    </row>
    <row r="270" spans="1:29" ht="30" customHeight="1" x14ac:dyDescent="0.25">
      <c r="B270" s="8"/>
      <c r="C270" s="8"/>
      <c r="D270" s="8"/>
      <c r="E270" s="8"/>
      <c r="F270" s="26"/>
      <c r="G270" s="115"/>
      <c r="H270" s="116" t="s">
        <v>397</v>
      </c>
      <c r="I270" s="118"/>
      <c r="J270" s="115"/>
      <c r="K270" s="116" t="s">
        <v>397</v>
      </c>
      <c r="L270" s="117"/>
      <c r="M270" s="115"/>
      <c r="N270" s="116" t="s">
        <v>397</v>
      </c>
      <c r="O270" s="117"/>
      <c r="P270" s="115"/>
      <c r="Q270" s="116" t="s">
        <v>397</v>
      </c>
      <c r="R270" s="117"/>
      <c r="S270" s="115"/>
      <c r="T270" s="116" t="s">
        <v>397</v>
      </c>
      <c r="U270" s="117"/>
      <c r="V270" s="115"/>
      <c r="W270" s="116" t="s">
        <v>397</v>
      </c>
      <c r="X270" s="117"/>
      <c r="Y270" s="115"/>
      <c r="Z270" s="116" t="s">
        <v>397</v>
      </c>
      <c r="AA270" s="117"/>
    </row>
    <row r="271" spans="1:29" ht="30" customHeight="1" x14ac:dyDescent="0.25">
      <c r="B271" s="8"/>
      <c r="C271" s="8"/>
      <c r="D271" s="8"/>
      <c r="E271" s="8"/>
      <c r="F271" s="26"/>
      <c r="G271" s="115"/>
      <c r="H271" s="116" t="s">
        <v>397</v>
      </c>
      <c r="I271" s="118"/>
      <c r="J271" s="115"/>
      <c r="K271" s="116" t="s">
        <v>397</v>
      </c>
      <c r="L271" s="117"/>
      <c r="M271" s="115"/>
      <c r="N271" s="116" t="s">
        <v>397</v>
      </c>
      <c r="O271" s="117"/>
      <c r="P271" s="115"/>
      <c r="Q271" s="116" t="s">
        <v>397</v>
      </c>
      <c r="R271" s="117"/>
      <c r="S271" s="115"/>
      <c r="T271" s="116" t="s">
        <v>397</v>
      </c>
      <c r="U271" s="117"/>
      <c r="V271" s="115"/>
      <c r="W271" s="116" t="s">
        <v>397</v>
      </c>
      <c r="X271" s="117"/>
      <c r="Y271" s="115"/>
      <c r="Z271" s="116" t="s">
        <v>397</v>
      </c>
      <c r="AA271" s="117"/>
    </row>
    <row r="272" spans="1:29" ht="30" customHeight="1" x14ac:dyDescent="0.25">
      <c r="B272" s="8"/>
      <c r="C272" s="8"/>
      <c r="D272" s="8"/>
      <c r="E272" s="8"/>
      <c r="F272" s="26"/>
      <c r="G272" s="115"/>
      <c r="H272" s="118"/>
      <c r="I272" s="118"/>
      <c r="J272" s="115"/>
      <c r="K272" s="118"/>
      <c r="L272" s="117"/>
      <c r="M272" s="115"/>
      <c r="N272" s="118"/>
      <c r="O272" s="117"/>
      <c r="P272" s="115"/>
      <c r="Q272" s="118"/>
      <c r="R272" s="117"/>
      <c r="S272" s="115"/>
      <c r="T272" s="118"/>
      <c r="U272" s="117"/>
      <c r="V272" s="115"/>
      <c r="W272" s="118"/>
      <c r="X272" s="117"/>
      <c r="Y272" s="115"/>
      <c r="Z272" s="118"/>
      <c r="AA272" s="117"/>
    </row>
    <row r="273" spans="2:29" ht="30" customHeight="1" x14ac:dyDescent="0.25">
      <c r="B273" s="8"/>
      <c r="C273" s="8"/>
      <c r="D273" s="8"/>
      <c r="E273" s="8"/>
      <c r="F273" s="26"/>
      <c r="G273" s="115"/>
      <c r="H273" s="118"/>
      <c r="I273" s="118"/>
      <c r="J273" s="115"/>
      <c r="K273" s="118"/>
      <c r="L273" s="117"/>
      <c r="M273" s="115"/>
      <c r="N273" s="118"/>
      <c r="O273" s="117"/>
      <c r="P273" s="115"/>
      <c r="Q273" s="118"/>
      <c r="R273" s="117"/>
      <c r="S273" s="115"/>
      <c r="T273" s="118"/>
      <c r="U273" s="117"/>
      <c r="V273" s="115"/>
      <c r="W273" s="118"/>
      <c r="X273" s="117"/>
      <c r="Y273" s="115"/>
      <c r="Z273" s="118"/>
      <c r="AA273" s="117"/>
    </row>
    <row r="274" spans="2:29" ht="30" customHeight="1" x14ac:dyDescent="0.25">
      <c r="B274" s="8"/>
      <c r="C274" s="8"/>
      <c r="D274" s="8"/>
      <c r="E274" s="8"/>
      <c r="F274" s="26"/>
      <c r="G274" s="115"/>
      <c r="H274" s="118"/>
      <c r="I274" s="118"/>
      <c r="J274" s="115"/>
      <c r="K274" s="118"/>
      <c r="L274" s="117"/>
      <c r="M274" s="115"/>
      <c r="N274" s="118"/>
      <c r="O274" s="117"/>
      <c r="P274" s="115"/>
      <c r="Q274" s="118"/>
      <c r="R274" s="117"/>
      <c r="S274" s="115"/>
      <c r="T274" s="118"/>
      <c r="U274" s="117"/>
      <c r="V274" s="115"/>
      <c r="W274" s="118"/>
      <c r="X274" s="117"/>
      <c r="Y274" s="115"/>
      <c r="Z274" s="118"/>
      <c r="AA274" s="117"/>
    </row>
    <row r="275" spans="2:29" ht="30" customHeight="1" x14ac:dyDescent="0.25">
      <c r="B275" s="8"/>
      <c r="C275" s="8"/>
      <c r="D275" s="8"/>
      <c r="E275" s="8"/>
      <c r="F275" s="26"/>
      <c r="G275" s="115"/>
      <c r="H275" s="118"/>
      <c r="I275" s="118"/>
      <c r="J275" s="115"/>
      <c r="K275" s="118"/>
      <c r="L275" s="117"/>
      <c r="M275" s="115"/>
      <c r="N275" s="118"/>
      <c r="O275" s="117"/>
      <c r="P275" s="115"/>
      <c r="Q275" s="118"/>
      <c r="R275" s="117"/>
      <c r="S275" s="115"/>
      <c r="T275" s="118"/>
      <c r="U275" s="117"/>
      <c r="V275" s="115"/>
      <c r="W275" s="118"/>
      <c r="X275" s="117"/>
      <c r="Y275" s="115"/>
      <c r="Z275" s="118"/>
      <c r="AA275" s="117"/>
    </row>
    <row r="276" spans="2:29" ht="30" customHeight="1" x14ac:dyDescent="0.25">
      <c r="B276" s="8"/>
      <c r="C276" s="8"/>
      <c r="D276" s="8"/>
      <c r="E276" s="8"/>
      <c r="F276" s="26"/>
      <c r="G276" s="115"/>
      <c r="H276" s="118"/>
      <c r="I276" s="118"/>
      <c r="J276" s="115"/>
      <c r="K276" s="118"/>
      <c r="L276" s="117"/>
      <c r="M276" s="115"/>
      <c r="N276" s="118"/>
      <c r="O276" s="117"/>
      <c r="P276" s="115"/>
      <c r="Q276" s="118"/>
      <c r="R276" s="117"/>
      <c r="S276" s="115"/>
      <c r="T276" s="118"/>
      <c r="U276" s="117"/>
      <c r="V276" s="115"/>
      <c r="W276" s="118"/>
      <c r="X276" s="117"/>
      <c r="Y276" s="115"/>
      <c r="Z276" s="118"/>
      <c r="AA276" s="117"/>
    </row>
    <row r="277" spans="2:29" ht="30" customHeight="1" x14ac:dyDescent="0.25">
      <c r="B277" s="8"/>
      <c r="C277" s="8"/>
      <c r="D277" s="8"/>
      <c r="E277" s="8"/>
      <c r="F277" s="26"/>
      <c r="G277" s="115"/>
      <c r="H277" s="118"/>
      <c r="I277" s="118"/>
      <c r="J277" s="115"/>
      <c r="K277" s="118"/>
      <c r="L277" s="117"/>
      <c r="M277" s="115"/>
      <c r="N277" s="118"/>
      <c r="O277" s="117"/>
      <c r="P277" s="115"/>
      <c r="Q277" s="118"/>
      <c r="R277" s="117"/>
      <c r="S277" s="115"/>
      <c r="T277" s="118"/>
      <c r="U277" s="117"/>
      <c r="V277" s="115"/>
      <c r="W277" s="118"/>
      <c r="X277" s="117"/>
      <c r="Y277" s="115"/>
      <c r="Z277" s="118"/>
      <c r="AA277" s="117"/>
    </row>
    <row r="278" spans="2:29" ht="30" customHeight="1" x14ac:dyDescent="0.25">
      <c r="B278" s="8"/>
      <c r="C278" s="8"/>
      <c r="D278" s="8"/>
      <c r="E278" s="8"/>
      <c r="F278" s="26"/>
      <c r="G278" s="115"/>
      <c r="H278" s="118"/>
      <c r="I278" s="118"/>
      <c r="J278" s="115"/>
      <c r="K278" s="118"/>
      <c r="L278" s="117"/>
      <c r="M278" s="115"/>
      <c r="N278" s="118"/>
      <c r="O278" s="117"/>
      <c r="P278" s="115"/>
      <c r="Q278" s="118"/>
      <c r="R278" s="117"/>
      <c r="S278" s="115"/>
      <c r="T278" s="118"/>
      <c r="U278" s="117"/>
      <c r="V278" s="115"/>
      <c r="W278" s="118"/>
      <c r="X278" s="117"/>
      <c r="Y278" s="115"/>
      <c r="Z278" s="118"/>
      <c r="AA278" s="117"/>
    </row>
    <row r="279" spans="2:29" ht="30" customHeight="1" thickBot="1" x14ac:dyDescent="0.3">
      <c r="B279" s="27"/>
      <c r="C279" s="27"/>
      <c r="D279" s="27"/>
      <c r="E279" s="27"/>
      <c r="F279" s="26"/>
      <c r="G279" s="119"/>
      <c r="H279" s="120"/>
      <c r="I279" s="120"/>
      <c r="J279" s="119"/>
      <c r="K279" s="120"/>
      <c r="L279" s="121"/>
      <c r="M279" s="119"/>
      <c r="N279" s="120"/>
      <c r="O279" s="121"/>
      <c r="P279" s="119"/>
      <c r="Q279" s="120"/>
      <c r="R279" s="121"/>
      <c r="S279" s="119"/>
      <c r="T279" s="120"/>
      <c r="U279" s="121"/>
      <c r="V279" s="119"/>
      <c r="W279" s="120"/>
      <c r="X279" s="121"/>
      <c r="Y279" s="119"/>
      <c r="Z279" s="120"/>
      <c r="AA279" s="121"/>
    </row>
    <row r="280" spans="2:29" ht="30" customHeight="1" thickTop="1" x14ac:dyDescent="0.25">
      <c r="B280" s="30"/>
      <c r="C280" s="30"/>
      <c r="D280" s="30"/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 t="str">
        <f>IF(SUM(J269:J279)=0,"",SUM(J269:J279))</f>
        <v/>
      </c>
      <c r="K280" s="33"/>
      <c r="L280" s="34"/>
      <c r="M280" s="32" t="str">
        <f>IF(SUM(M269:M279)=0,"",SUM(M269:M279))</f>
        <v/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 t="str">
        <f>IF(SUM(V269:V279)=0,"",SUM(V269:V279))</f>
        <v/>
      </c>
      <c r="W280" s="33"/>
      <c r="X280" s="34"/>
      <c r="Y280" s="32" t="str">
        <f>IF(SUM(Y269:Y279)=0,"",SUM(Y269:Y279))</f>
        <v/>
      </c>
      <c r="Z280" s="33"/>
      <c r="AA280" s="34"/>
      <c r="AB280" s="2">
        <f>SUM(G280:AA280)</f>
        <v>0</v>
      </c>
    </row>
    <row r="281" spans="2:29" ht="30" customHeight="1" x14ac:dyDescent="0.25">
      <c r="B281" s="21"/>
      <c r="C281" s="21"/>
      <c r="D281" s="21"/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 t="str">
        <f>IF(SUM(L269:L271)=0,"",SUM(L269:L271))</f>
        <v/>
      </c>
      <c r="M281" s="12"/>
      <c r="N281" s="15"/>
      <c r="O281" s="15" t="str">
        <f>IF(SUM(O269:O271)=0,"",SUM(O269:O271))</f>
        <v/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 t="str">
        <f>IF(SUM(X269:X271)=0,"",SUM(X269:X271))</f>
        <v/>
      </c>
      <c r="Y281" s="12"/>
      <c r="Z281" s="15"/>
      <c r="AA281" s="15" t="str">
        <f>IF(SUM(AA269:AA271)=0,"",SUM(AA269:AA271))</f>
        <v/>
      </c>
      <c r="AB281" s="2">
        <f>SUM(G281:AA281)</f>
        <v>0</v>
      </c>
      <c r="AC281" s="3">
        <f>INT(SUM(G281:AA281)/3)</f>
        <v>0</v>
      </c>
    </row>
    <row r="282" spans="2:29" ht="30" customHeight="1" thickBot="1" x14ac:dyDescent="0.3">
      <c r="B282" s="21"/>
      <c r="C282" s="21"/>
      <c r="D282" s="21"/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/>
      <c r="C283" s="21"/>
      <c r="D283" s="21"/>
      <c r="E283" s="21"/>
      <c r="F283" s="18"/>
      <c r="G283" s="124">
        <f>IF((AB280-AC281)&lt;0,0,AB280-AC281)</f>
        <v>0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/>
      <c r="C284" s="21"/>
      <c r="D284" s="21"/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/>
      <c r="C285" s="21"/>
      <c r="D285" s="21"/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/>
      <c r="C286" s="21"/>
      <c r="D286" s="21"/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AJAX TREESDOWN</v>
      </c>
      <c r="C288" s="131"/>
      <c r="D288" s="132"/>
      <c r="E288" s="136" t="str">
        <f>INDEX(Owners!$A:$A,MATCH(B288,Owners!$B:$B,0))</f>
        <v>Martin Tarbuck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f>A4+6</f>
        <v>32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/>
      <c r="C290" s="8"/>
      <c r="D290" s="8"/>
      <c r="E290" s="85"/>
      <c r="F290" s="26"/>
      <c r="G290" s="112"/>
      <c r="H290" s="113" t="s">
        <v>397</v>
      </c>
      <c r="I290" s="114"/>
      <c r="J290" s="112"/>
      <c r="K290" s="113" t="s">
        <v>397</v>
      </c>
      <c r="L290" s="114"/>
      <c r="M290" s="115"/>
      <c r="N290" s="116" t="s">
        <v>397</v>
      </c>
      <c r="O290" s="117"/>
      <c r="P290" s="115"/>
      <c r="Q290" s="116" t="s">
        <v>397</v>
      </c>
      <c r="R290" s="117"/>
      <c r="S290" s="115"/>
      <c r="T290" s="116" t="s">
        <v>397</v>
      </c>
      <c r="U290" s="117"/>
      <c r="V290" s="115"/>
      <c r="W290" s="116" t="s">
        <v>397</v>
      </c>
      <c r="X290" s="117"/>
      <c r="Y290" s="115"/>
      <c r="Z290" s="116" t="s">
        <v>397</v>
      </c>
      <c r="AA290" s="117"/>
    </row>
    <row r="291" spans="1:29" ht="30" customHeight="1" x14ac:dyDescent="0.25">
      <c r="B291" s="8"/>
      <c r="C291" s="8"/>
      <c r="D291" s="8"/>
      <c r="E291" s="20"/>
      <c r="F291" s="26"/>
      <c r="G291" s="115"/>
      <c r="H291" s="116" t="s">
        <v>397</v>
      </c>
      <c r="I291" s="118"/>
      <c r="J291" s="115"/>
      <c r="K291" s="116" t="s">
        <v>397</v>
      </c>
      <c r="L291" s="117"/>
      <c r="M291" s="115"/>
      <c r="N291" s="116" t="s">
        <v>397</v>
      </c>
      <c r="O291" s="117"/>
      <c r="P291" s="115"/>
      <c r="Q291" s="116" t="s">
        <v>397</v>
      </c>
      <c r="R291" s="117"/>
      <c r="S291" s="115"/>
      <c r="T291" s="116" t="s">
        <v>397</v>
      </c>
      <c r="U291" s="117"/>
      <c r="V291" s="115"/>
      <c r="W291" s="116" t="s">
        <v>397</v>
      </c>
      <c r="X291" s="117"/>
      <c r="Y291" s="115"/>
      <c r="Z291" s="116" t="s">
        <v>397</v>
      </c>
      <c r="AA291" s="117"/>
    </row>
    <row r="292" spans="1:29" ht="30" customHeight="1" x14ac:dyDescent="0.25">
      <c r="B292" s="8"/>
      <c r="C292" s="8"/>
      <c r="D292" s="8"/>
      <c r="E292" s="20"/>
      <c r="F292" s="26"/>
      <c r="G292" s="115"/>
      <c r="H292" s="116" t="s">
        <v>397</v>
      </c>
      <c r="I292" s="118"/>
      <c r="J292" s="115"/>
      <c r="K292" s="116" t="s">
        <v>397</v>
      </c>
      <c r="L292" s="117"/>
      <c r="M292" s="115"/>
      <c r="N292" s="116" t="s">
        <v>397</v>
      </c>
      <c r="O292" s="117"/>
      <c r="P292" s="115"/>
      <c r="Q292" s="116" t="s">
        <v>397</v>
      </c>
      <c r="R292" s="117"/>
      <c r="S292" s="115"/>
      <c r="T292" s="116" t="s">
        <v>397</v>
      </c>
      <c r="U292" s="117"/>
      <c r="V292" s="115"/>
      <c r="W292" s="116" t="s">
        <v>397</v>
      </c>
      <c r="X292" s="117"/>
      <c r="Y292" s="115"/>
      <c r="Z292" s="116" t="s">
        <v>397</v>
      </c>
      <c r="AA292" s="117"/>
    </row>
    <row r="293" spans="1:29" ht="30" customHeight="1" x14ac:dyDescent="0.25">
      <c r="B293" s="8"/>
      <c r="C293" s="8"/>
      <c r="D293" s="8"/>
      <c r="E293" s="20"/>
      <c r="F293" s="26"/>
      <c r="G293" s="115"/>
      <c r="H293" s="118"/>
      <c r="I293" s="118"/>
      <c r="J293" s="115"/>
      <c r="K293" s="118"/>
      <c r="L293" s="117"/>
      <c r="M293" s="115"/>
      <c r="N293" s="118"/>
      <c r="O293" s="117"/>
      <c r="P293" s="115"/>
      <c r="Q293" s="118"/>
      <c r="R293" s="117"/>
      <c r="S293" s="115"/>
      <c r="T293" s="118"/>
      <c r="U293" s="117"/>
      <c r="V293" s="115"/>
      <c r="W293" s="118"/>
      <c r="X293" s="117"/>
      <c r="Y293" s="115"/>
      <c r="Z293" s="118"/>
      <c r="AA293" s="117"/>
    </row>
    <row r="294" spans="1:29" ht="30" customHeight="1" x14ac:dyDescent="0.25">
      <c r="B294" s="8"/>
      <c r="C294" s="8"/>
      <c r="D294" s="8"/>
      <c r="E294" s="20"/>
      <c r="F294" s="26"/>
      <c r="G294" s="115"/>
      <c r="H294" s="118"/>
      <c r="I294" s="118"/>
      <c r="J294" s="115"/>
      <c r="K294" s="118"/>
      <c r="L294" s="117"/>
      <c r="M294" s="115"/>
      <c r="N294" s="118"/>
      <c r="O294" s="117"/>
      <c r="P294" s="115"/>
      <c r="Q294" s="118"/>
      <c r="R294" s="117"/>
      <c r="S294" s="115"/>
      <c r="T294" s="118"/>
      <c r="U294" s="117"/>
      <c r="V294" s="115"/>
      <c r="W294" s="118"/>
      <c r="X294" s="117"/>
      <c r="Y294" s="115"/>
      <c r="Z294" s="118"/>
      <c r="AA294" s="117"/>
    </row>
    <row r="295" spans="1:29" ht="30" customHeight="1" x14ac:dyDescent="0.25">
      <c r="B295" s="8"/>
      <c r="C295" s="8"/>
      <c r="D295" s="8"/>
      <c r="E295" s="20"/>
      <c r="F295" s="26"/>
      <c r="G295" s="115"/>
      <c r="H295" s="118"/>
      <c r="I295" s="118"/>
      <c r="J295" s="115"/>
      <c r="K295" s="118"/>
      <c r="L295" s="117"/>
      <c r="M295" s="115"/>
      <c r="N295" s="118"/>
      <c r="O295" s="117"/>
      <c r="P295" s="115"/>
      <c r="Q295" s="118"/>
      <c r="R295" s="117"/>
      <c r="S295" s="115"/>
      <c r="T295" s="118"/>
      <c r="U295" s="117"/>
      <c r="V295" s="115"/>
      <c r="W295" s="118"/>
      <c r="X295" s="117"/>
      <c r="Y295" s="115"/>
      <c r="Z295" s="118"/>
      <c r="AA295" s="117"/>
    </row>
    <row r="296" spans="1:29" ht="30" customHeight="1" x14ac:dyDescent="0.25">
      <c r="B296" s="8"/>
      <c r="C296" s="8"/>
      <c r="D296" s="8"/>
      <c r="E296" s="20"/>
      <c r="F296" s="26"/>
      <c r="G296" s="115"/>
      <c r="H296" s="118"/>
      <c r="I296" s="118"/>
      <c r="J296" s="115"/>
      <c r="K296" s="118"/>
      <c r="L296" s="117"/>
      <c r="M296" s="115"/>
      <c r="N296" s="118"/>
      <c r="O296" s="117"/>
      <c r="P296" s="115"/>
      <c r="Q296" s="118"/>
      <c r="R296" s="117"/>
      <c r="S296" s="115"/>
      <c r="T296" s="118"/>
      <c r="U296" s="117"/>
      <c r="V296" s="115"/>
      <c r="W296" s="118"/>
      <c r="X296" s="117"/>
      <c r="Y296" s="115"/>
      <c r="Z296" s="118"/>
      <c r="AA296" s="117"/>
    </row>
    <row r="297" spans="1:29" ht="30" customHeight="1" x14ac:dyDescent="0.25">
      <c r="B297" s="8"/>
      <c r="C297" s="8"/>
      <c r="D297" s="8"/>
      <c r="E297" s="20"/>
      <c r="F297" s="26"/>
      <c r="G297" s="115"/>
      <c r="H297" s="118"/>
      <c r="I297" s="118"/>
      <c r="J297" s="115"/>
      <c r="K297" s="118"/>
      <c r="L297" s="117"/>
      <c r="M297" s="115"/>
      <c r="N297" s="118"/>
      <c r="O297" s="117"/>
      <c r="P297" s="115"/>
      <c r="Q297" s="118"/>
      <c r="R297" s="117"/>
      <c r="S297" s="115"/>
      <c r="T297" s="118"/>
      <c r="U297" s="117"/>
      <c r="V297" s="115"/>
      <c r="W297" s="118"/>
      <c r="X297" s="117"/>
      <c r="Y297" s="115"/>
      <c r="Z297" s="118"/>
      <c r="AA297" s="117"/>
    </row>
    <row r="298" spans="1:29" ht="30" customHeight="1" x14ac:dyDescent="0.25">
      <c r="B298" s="8"/>
      <c r="C298" s="8"/>
      <c r="D298" s="8"/>
      <c r="E298" s="20"/>
      <c r="F298" s="26"/>
      <c r="G298" s="115"/>
      <c r="H298" s="118"/>
      <c r="I298" s="118"/>
      <c r="J298" s="115"/>
      <c r="K298" s="118"/>
      <c r="L298" s="117"/>
      <c r="M298" s="115"/>
      <c r="N298" s="118"/>
      <c r="O298" s="117"/>
      <c r="P298" s="115"/>
      <c r="Q298" s="118"/>
      <c r="R298" s="117"/>
      <c r="S298" s="115"/>
      <c r="T298" s="118"/>
      <c r="U298" s="117"/>
      <c r="V298" s="115"/>
      <c r="W298" s="118"/>
      <c r="X298" s="117"/>
      <c r="Y298" s="115"/>
      <c r="Z298" s="118"/>
      <c r="AA298" s="117"/>
    </row>
    <row r="299" spans="1:29" ht="30" customHeight="1" x14ac:dyDescent="0.25">
      <c r="B299" s="8"/>
      <c r="C299" s="8"/>
      <c r="D299" s="8"/>
      <c r="E299" s="20"/>
      <c r="F299" s="26"/>
      <c r="G299" s="115"/>
      <c r="H299" s="118"/>
      <c r="I299" s="118"/>
      <c r="J299" s="115"/>
      <c r="K299" s="118"/>
      <c r="L299" s="117"/>
      <c r="M299" s="115"/>
      <c r="N299" s="118"/>
      <c r="O299" s="117"/>
      <c r="P299" s="115"/>
      <c r="Q299" s="118"/>
      <c r="R299" s="117"/>
      <c r="S299" s="115"/>
      <c r="T299" s="118"/>
      <c r="U299" s="117"/>
      <c r="V299" s="115"/>
      <c r="W299" s="118"/>
      <c r="X299" s="117"/>
      <c r="Y299" s="115"/>
      <c r="Z299" s="118"/>
      <c r="AA299" s="117"/>
    </row>
    <row r="300" spans="1:29" ht="30" customHeight="1" thickBot="1" x14ac:dyDescent="0.3">
      <c r="B300" s="27"/>
      <c r="C300" s="27"/>
      <c r="D300" s="27"/>
      <c r="E300" s="35"/>
      <c r="F300" s="26"/>
      <c r="G300" s="119"/>
      <c r="H300" s="120"/>
      <c r="I300" s="120"/>
      <c r="J300" s="119"/>
      <c r="K300" s="120"/>
      <c r="L300" s="121"/>
      <c r="M300" s="119"/>
      <c r="N300" s="120"/>
      <c r="O300" s="121"/>
      <c r="P300" s="119"/>
      <c r="Q300" s="120"/>
      <c r="R300" s="121"/>
      <c r="S300" s="119"/>
      <c r="T300" s="120"/>
      <c r="U300" s="121"/>
      <c r="V300" s="119"/>
      <c r="W300" s="120"/>
      <c r="X300" s="121"/>
      <c r="Y300" s="119"/>
      <c r="Z300" s="120"/>
      <c r="AA300" s="121"/>
    </row>
    <row r="301" spans="1:29" ht="30" customHeight="1" thickTop="1" x14ac:dyDescent="0.25">
      <c r="B301" s="30"/>
      <c r="C301" s="30"/>
      <c r="D301" s="30"/>
      <c r="E301" s="36"/>
      <c r="F301" s="31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 t="str">
        <f>IF(SUM(P290:P300)=0,"",SUM(P290:P300))</f>
        <v/>
      </c>
      <c r="Q301" s="33"/>
      <c r="R301" s="34"/>
      <c r="S301" s="32" t="str">
        <f>IF(SUM(S290:S300)=0,"",SUM(S290:S300))</f>
        <v/>
      </c>
      <c r="T301" s="33"/>
      <c r="U301" s="34"/>
      <c r="V301" s="32" t="str">
        <f>IF(SUM(V290:V300)=0,"",SUM(V290:V300))</f>
        <v/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0</v>
      </c>
    </row>
    <row r="302" spans="1:29" ht="30" customHeight="1" x14ac:dyDescent="0.25">
      <c r="B302" s="21"/>
      <c r="C302" s="21"/>
      <c r="D302" s="21"/>
      <c r="E302" s="23"/>
      <c r="F302" s="22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 t="str">
        <f>IF(SUM(L290:L292)=0,"",SUM(L290:L292))</f>
        <v/>
      </c>
      <c r="M302" s="12"/>
      <c r="N302" s="15"/>
      <c r="O302" s="15" t="str">
        <f>IF(SUM(O290:O292)=0,"",SUM(O290:O292))</f>
        <v/>
      </c>
      <c r="P302" s="12"/>
      <c r="Q302" s="15"/>
      <c r="R302" s="15" t="str">
        <f>IF(SUM(R290:R292)=0,"",SUM(R290:R292))</f>
        <v/>
      </c>
      <c r="S302" s="12"/>
      <c r="T302" s="15"/>
      <c r="U302" s="15" t="str">
        <f>IF(SUM(U290:U292)=0,"",SUM(U290:U292))</f>
        <v/>
      </c>
      <c r="V302" s="12"/>
      <c r="W302" s="15"/>
      <c r="X302" s="15" t="str">
        <f>IF(SUM(X290:X292)=0,"",SUM(X290:X292))</f>
        <v/>
      </c>
      <c r="Y302" s="12"/>
      <c r="Z302" s="15"/>
      <c r="AA302" s="15" t="str">
        <f>IF(SUM(AA290:AA292)=0,"",SUM(AA290:AA292))</f>
        <v/>
      </c>
      <c r="AB302" s="2">
        <f>SUM(G302:AA302)</f>
        <v>0</v>
      </c>
      <c r="AC302" s="3">
        <f>INT(SUM(G302:AA302)/3)</f>
        <v>0</v>
      </c>
    </row>
    <row r="303" spans="1:29" ht="30" customHeight="1" thickBot="1" x14ac:dyDescent="0.3">
      <c r="B303" s="21"/>
      <c r="C303" s="21"/>
      <c r="D303" s="21"/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/>
      <c r="C304" s="21"/>
      <c r="D304" s="21"/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/>
      <c r="C305" s="21"/>
      <c r="D305" s="21"/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/>
      <c r="C306" s="21"/>
      <c r="D306" s="21"/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/>
      <c r="C307" s="21"/>
      <c r="D307" s="21"/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f>A1</f>
        <v>4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4</v>
      </c>
      <c r="F309" s="143"/>
      <c r="G309" s="143"/>
      <c r="H309" s="143"/>
      <c r="I309" s="143"/>
      <c r="J309" s="144">
        <f>INDEX(Diary!$C:$C,MATCH(A309,Diary!$A:$A,0))</f>
        <v>41911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BREAST HOMAGE ALBION</v>
      </c>
      <c r="C311" s="131"/>
      <c r="D311" s="132"/>
      <c r="E311" s="136" t="str">
        <f>INDEX(Owners!$A:$A,MATCH(B311,Owners!$B:$B,0))</f>
        <v>Andy Clucas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f>A4+7</f>
        <v>33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/>
      <c r="C313" s="8"/>
      <c r="D313" s="8"/>
      <c r="E313" s="84"/>
      <c r="F313" s="26"/>
      <c r="G313" s="112"/>
      <c r="H313" s="113" t="s">
        <v>397</v>
      </c>
      <c r="I313" s="114"/>
      <c r="J313" s="112"/>
      <c r="K313" s="113" t="s">
        <v>397</v>
      </c>
      <c r="L313" s="114"/>
      <c r="M313" s="115"/>
      <c r="N313" s="116" t="s">
        <v>397</v>
      </c>
      <c r="O313" s="117"/>
      <c r="P313" s="115"/>
      <c r="Q313" s="116" t="s">
        <v>397</v>
      </c>
      <c r="R313" s="117"/>
      <c r="S313" s="115"/>
      <c r="T313" s="116" t="s">
        <v>397</v>
      </c>
      <c r="U313" s="117"/>
      <c r="V313" s="115"/>
      <c r="W313" s="116" t="s">
        <v>397</v>
      </c>
      <c r="X313" s="117"/>
      <c r="Y313" s="115"/>
      <c r="Z313" s="116" t="s">
        <v>397</v>
      </c>
      <c r="AA313" s="117"/>
    </row>
    <row r="314" spans="1:28" ht="30" customHeight="1" x14ac:dyDescent="0.25">
      <c r="B314" s="8"/>
      <c r="C314" s="8"/>
      <c r="D314" s="8"/>
      <c r="E314" s="8"/>
      <c r="F314" s="26"/>
      <c r="G314" s="115"/>
      <c r="H314" s="116" t="s">
        <v>397</v>
      </c>
      <c r="I314" s="118"/>
      <c r="J314" s="115"/>
      <c r="K314" s="116" t="s">
        <v>397</v>
      </c>
      <c r="L314" s="117"/>
      <c r="M314" s="115"/>
      <c r="N314" s="116" t="s">
        <v>397</v>
      </c>
      <c r="O314" s="117"/>
      <c r="P314" s="115"/>
      <c r="Q314" s="116" t="s">
        <v>397</v>
      </c>
      <c r="R314" s="117"/>
      <c r="S314" s="115"/>
      <c r="T314" s="116" t="s">
        <v>397</v>
      </c>
      <c r="U314" s="117"/>
      <c r="V314" s="115"/>
      <c r="W314" s="116" t="s">
        <v>397</v>
      </c>
      <c r="X314" s="117"/>
      <c r="Y314" s="115"/>
      <c r="Z314" s="116" t="s">
        <v>397</v>
      </c>
      <c r="AA314" s="117"/>
    </row>
    <row r="315" spans="1:28" ht="30" customHeight="1" x14ac:dyDescent="0.25">
      <c r="B315" s="8"/>
      <c r="C315" s="8"/>
      <c r="D315" s="8"/>
      <c r="E315" s="8"/>
      <c r="F315" s="26"/>
      <c r="G315" s="115"/>
      <c r="H315" s="116" t="s">
        <v>397</v>
      </c>
      <c r="I315" s="118"/>
      <c r="J315" s="115"/>
      <c r="K315" s="116" t="s">
        <v>397</v>
      </c>
      <c r="L315" s="117"/>
      <c r="M315" s="115"/>
      <c r="N315" s="116" t="s">
        <v>397</v>
      </c>
      <c r="O315" s="117"/>
      <c r="P315" s="115"/>
      <c r="Q315" s="116" t="s">
        <v>397</v>
      </c>
      <c r="R315" s="117"/>
      <c r="S315" s="115"/>
      <c r="T315" s="116" t="s">
        <v>397</v>
      </c>
      <c r="U315" s="117"/>
      <c r="V315" s="115"/>
      <c r="W315" s="116" t="s">
        <v>397</v>
      </c>
      <c r="X315" s="117"/>
      <c r="Y315" s="115"/>
      <c r="Z315" s="116" t="s">
        <v>397</v>
      </c>
      <c r="AA315" s="117"/>
    </row>
    <row r="316" spans="1:28" ht="30" customHeight="1" x14ac:dyDescent="0.25">
      <c r="B316" s="8"/>
      <c r="C316" s="8"/>
      <c r="D316" s="8"/>
      <c r="E316" s="8"/>
      <c r="F316" s="26"/>
      <c r="G316" s="115"/>
      <c r="H316" s="118"/>
      <c r="I316" s="118"/>
      <c r="J316" s="115"/>
      <c r="K316" s="118"/>
      <c r="L316" s="117"/>
      <c r="M316" s="115"/>
      <c r="N316" s="118"/>
      <c r="O316" s="117"/>
      <c r="P316" s="115"/>
      <c r="Q316" s="118"/>
      <c r="R316" s="117"/>
      <c r="S316" s="115"/>
      <c r="T316" s="118"/>
      <c r="U316" s="117"/>
      <c r="V316" s="115"/>
      <c r="W316" s="118"/>
      <c r="X316" s="117"/>
      <c r="Y316" s="115"/>
      <c r="Z316" s="118"/>
      <c r="AA316" s="117"/>
    </row>
    <row r="317" spans="1:28" ht="30" customHeight="1" x14ac:dyDescent="0.25">
      <c r="B317" s="8"/>
      <c r="C317" s="8"/>
      <c r="D317" s="8"/>
      <c r="E317" s="8"/>
      <c r="F317" s="26"/>
      <c r="G317" s="115"/>
      <c r="H317" s="118"/>
      <c r="I317" s="118"/>
      <c r="J317" s="115"/>
      <c r="K317" s="118"/>
      <c r="L317" s="117"/>
      <c r="M317" s="115"/>
      <c r="N317" s="118"/>
      <c r="O317" s="117"/>
      <c r="P317" s="115"/>
      <c r="Q317" s="118"/>
      <c r="R317" s="117"/>
      <c r="S317" s="115"/>
      <c r="T317" s="118"/>
      <c r="U317" s="117"/>
      <c r="V317" s="115"/>
      <c r="W317" s="118"/>
      <c r="X317" s="117"/>
      <c r="Y317" s="115"/>
      <c r="Z317" s="118"/>
      <c r="AA317" s="117"/>
    </row>
    <row r="318" spans="1:28" ht="30" customHeight="1" x14ac:dyDescent="0.25">
      <c r="B318" s="8"/>
      <c r="C318" s="8"/>
      <c r="D318" s="8"/>
      <c r="E318" s="8"/>
      <c r="F318" s="26"/>
      <c r="G318" s="115"/>
      <c r="H318" s="118"/>
      <c r="I318" s="118"/>
      <c r="J318" s="115"/>
      <c r="K318" s="118"/>
      <c r="L318" s="117"/>
      <c r="M318" s="115"/>
      <c r="N318" s="118"/>
      <c r="O318" s="117"/>
      <c r="P318" s="115"/>
      <c r="Q318" s="118"/>
      <c r="R318" s="117"/>
      <c r="S318" s="115"/>
      <c r="T318" s="118"/>
      <c r="U318" s="117"/>
      <c r="V318" s="115"/>
      <c r="W318" s="118"/>
      <c r="X318" s="117"/>
      <c r="Y318" s="115"/>
      <c r="Z318" s="118"/>
      <c r="AA318" s="117"/>
    </row>
    <row r="319" spans="1:28" ht="30" customHeight="1" x14ac:dyDescent="0.25">
      <c r="B319" s="8"/>
      <c r="C319" s="8"/>
      <c r="D319" s="8"/>
      <c r="E319" s="8"/>
      <c r="F319" s="26"/>
      <c r="G319" s="115"/>
      <c r="H319" s="118"/>
      <c r="I319" s="118"/>
      <c r="J319" s="115"/>
      <c r="K319" s="118"/>
      <c r="L319" s="117"/>
      <c r="M319" s="115"/>
      <c r="N319" s="118"/>
      <c r="O319" s="117"/>
      <c r="P319" s="115"/>
      <c r="Q319" s="118"/>
      <c r="R319" s="117"/>
      <c r="S319" s="115"/>
      <c r="T319" s="118"/>
      <c r="U319" s="117"/>
      <c r="V319" s="115"/>
      <c r="W319" s="118"/>
      <c r="X319" s="117"/>
      <c r="Y319" s="115"/>
      <c r="Z319" s="118"/>
      <c r="AA319" s="117"/>
    </row>
    <row r="320" spans="1:28" ht="30" customHeight="1" x14ac:dyDescent="0.25">
      <c r="B320" s="8"/>
      <c r="C320" s="8"/>
      <c r="D320" s="8"/>
      <c r="E320" s="8"/>
      <c r="F320" s="26"/>
      <c r="G320" s="115"/>
      <c r="H320" s="118"/>
      <c r="I320" s="118"/>
      <c r="J320" s="115"/>
      <c r="K320" s="118"/>
      <c r="L320" s="117"/>
      <c r="M320" s="115"/>
      <c r="N320" s="118"/>
      <c r="O320" s="117"/>
      <c r="P320" s="115"/>
      <c r="Q320" s="118"/>
      <c r="R320" s="117"/>
      <c r="S320" s="115"/>
      <c r="T320" s="118"/>
      <c r="U320" s="117"/>
      <c r="V320" s="115"/>
      <c r="W320" s="118"/>
      <c r="X320" s="117"/>
      <c r="Y320" s="115"/>
      <c r="Z320" s="118"/>
      <c r="AA320" s="117"/>
    </row>
    <row r="321" spans="1:29" ht="30" customHeight="1" x14ac:dyDescent="0.25">
      <c r="B321" s="8"/>
      <c r="C321" s="8"/>
      <c r="D321" s="8"/>
      <c r="E321" s="8"/>
      <c r="F321" s="26"/>
      <c r="G321" s="115"/>
      <c r="H321" s="118"/>
      <c r="I321" s="118"/>
      <c r="J321" s="115"/>
      <c r="K321" s="118"/>
      <c r="L321" s="117"/>
      <c r="M321" s="115"/>
      <c r="N321" s="118"/>
      <c r="O321" s="117"/>
      <c r="P321" s="115"/>
      <c r="Q321" s="118"/>
      <c r="R321" s="117"/>
      <c r="S321" s="115"/>
      <c r="T321" s="118"/>
      <c r="U321" s="117"/>
      <c r="V321" s="115"/>
      <c r="W321" s="118"/>
      <c r="X321" s="117"/>
      <c r="Y321" s="115"/>
      <c r="Z321" s="118"/>
      <c r="AA321" s="117"/>
    </row>
    <row r="322" spans="1:29" ht="30" customHeight="1" x14ac:dyDescent="0.25">
      <c r="B322" s="8"/>
      <c r="C322" s="8"/>
      <c r="D322" s="8"/>
      <c r="E322" s="8"/>
      <c r="F322" s="26"/>
      <c r="G322" s="115"/>
      <c r="H322" s="118"/>
      <c r="I322" s="118"/>
      <c r="J322" s="115"/>
      <c r="K322" s="118"/>
      <c r="L322" s="117"/>
      <c r="M322" s="115"/>
      <c r="N322" s="118"/>
      <c r="O322" s="117"/>
      <c r="P322" s="115"/>
      <c r="Q322" s="118"/>
      <c r="R322" s="117"/>
      <c r="S322" s="115"/>
      <c r="T322" s="118"/>
      <c r="U322" s="117"/>
      <c r="V322" s="115"/>
      <c r="W322" s="118"/>
      <c r="X322" s="117"/>
      <c r="Y322" s="115"/>
      <c r="Z322" s="118"/>
      <c r="AA322" s="117"/>
    </row>
    <row r="323" spans="1:29" ht="30" customHeight="1" thickBot="1" x14ac:dyDescent="0.3">
      <c r="B323" s="27"/>
      <c r="C323" s="27"/>
      <c r="D323" s="27"/>
      <c r="E323" s="27"/>
      <c r="F323" s="26"/>
      <c r="G323" s="119"/>
      <c r="H323" s="120"/>
      <c r="I323" s="120"/>
      <c r="J323" s="119"/>
      <c r="K323" s="120"/>
      <c r="L323" s="121"/>
      <c r="M323" s="119"/>
      <c r="N323" s="120"/>
      <c r="O323" s="121"/>
      <c r="P323" s="119"/>
      <c r="Q323" s="120"/>
      <c r="R323" s="121"/>
      <c r="S323" s="119"/>
      <c r="T323" s="120"/>
      <c r="U323" s="121"/>
      <c r="V323" s="119"/>
      <c r="W323" s="120"/>
      <c r="X323" s="121"/>
      <c r="Y323" s="119"/>
      <c r="Z323" s="120"/>
      <c r="AA323" s="121"/>
    </row>
    <row r="324" spans="1:29" ht="30" customHeight="1" thickTop="1" x14ac:dyDescent="0.25">
      <c r="B324" s="30"/>
      <c r="C324" s="30"/>
      <c r="D324" s="30"/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 t="str">
        <f>IF(SUM(J313:J323)=0,"",SUM(J313:J323))</f>
        <v/>
      </c>
      <c r="K324" s="33"/>
      <c r="L324" s="34"/>
      <c r="M324" s="32" t="str">
        <f>IF(SUM(M313:M323)=0,"",SUM(M313:M323))</f>
        <v/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 t="str">
        <f>IF(SUM(V313:V323)=0,"",SUM(V313:V323))</f>
        <v/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0</v>
      </c>
    </row>
    <row r="325" spans="1:29" ht="30" customHeight="1" x14ac:dyDescent="0.25">
      <c r="B325" s="21"/>
      <c r="C325" s="21"/>
      <c r="D325" s="21"/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 t="str">
        <f>IF(SUM(O313:O315)=0,"",SUM(O313:O315))</f>
        <v/>
      </c>
      <c r="P325" s="12"/>
      <c r="Q325" s="15"/>
      <c r="R325" s="15" t="str">
        <f>IF(SUM(R313:R315)=0,"",SUM(R313:R315))</f>
        <v/>
      </c>
      <c r="S325" s="12"/>
      <c r="T325" s="15"/>
      <c r="U325" s="15" t="str">
        <f>IF(SUM(U313:U315)=0,"",SUM(U313:U315))</f>
        <v/>
      </c>
      <c r="V325" s="12"/>
      <c r="W325" s="15"/>
      <c r="X325" s="15" t="str">
        <f>IF(SUM(X313:X315)=0,"",SUM(X313:X315))</f>
        <v/>
      </c>
      <c r="Y325" s="12"/>
      <c r="Z325" s="15"/>
      <c r="AA325" s="15" t="str">
        <f>IF(SUM(AA313:AA315)=0,"",SUM(AA313:AA315))</f>
        <v/>
      </c>
      <c r="AB325" s="2">
        <f>SUM(G325:AA325)</f>
        <v>0</v>
      </c>
      <c r="AC325" s="3">
        <f>INT(SUM(G325:AA325)/3)</f>
        <v>0</v>
      </c>
    </row>
    <row r="326" spans="1:29" ht="30" customHeight="1" thickBot="1" x14ac:dyDescent="0.3">
      <c r="B326" s="21"/>
      <c r="C326" s="21"/>
      <c r="D326" s="21"/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/>
      <c r="C327" s="21"/>
      <c r="D327" s="21"/>
      <c r="E327" s="21"/>
      <c r="F327" s="18"/>
      <c r="G327" s="124">
        <f>IF((AB324-AC325)&lt;0,0,AB324-AC325)</f>
        <v>0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/>
      <c r="C328" s="21"/>
      <c r="D328" s="21"/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/>
      <c r="C329" s="21"/>
      <c r="D329" s="21"/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/>
      <c r="C330" s="21"/>
      <c r="D330" s="21"/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FORTUNA DUFFLECOAT</v>
      </c>
      <c r="C332" s="131"/>
      <c r="D332" s="132"/>
      <c r="E332" s="136" t="str">
        <f>INDEX(Owners!$A:$A,MATCH(B332,Owners!$B:$B,0))</f>
        <v>Jonny Fairclough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f>A4+7</f>
        <v>33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/>
      <c r="C334" s="8"/>
      <c r="D334" s="8"/>
      <c r="E334" s="85"/>
      <c r="F334" s="26"/>
      <c r="G334" s="112"/>
      <c r="H334" s="113" t="s">
        <v>397</v>
      </c>
      <c r="I334" s="114"/>
      <c r="J334" s="112"/>
      <c r="K334" s="113" t="s">
        <v>397</v>
      </c>
      <c r="L334" s="114"/>
      <c r="M334" s="115"/>
      <c r="N334" s="116" t="s">
        <v>397</v>
      </c>
      <c r="O334" s="117"/>
      <c r="P334" s="115"/>
      <c r="Q334" s="116" t="s">
        <v>397</v>
      </c>
      <c r="R334" s="117"/>
      <c r="S334" s="115"/>
      <c r="T334" s="116" t="s">
        <v>397</v>
      </c>
      <c r="U334" s="117"/>
      <c r="V334" s="115"/>
      <c r="W334" s="116" t="s">
        <v>397</v>
      </c>
      <c r="X334" s="117"/>
      <c r="Y334" s="115"/>
      <c r="Z334" s="116" t="s">
        <v>397</v>
      </c>
      <c r="AA334" s="117"/>
    </row>
    <row r="335" spans="1:29" ht="30" customHeight="1" x14ac:dyDescent="0.25">
      <c r="B335" s="8"/>
      <c r="C335" s="8"/>
      <c r="D335" s="8"/>
      <c r="E335" s="20"/>
      <c r="F335" s="26"/>
      <c r="G335" s="115"/>
      <c r="H335" s="116" t="s">
        <v>397</v>
      </c>
      <c r="I335" s="118"/>
      <c r="J335" s="115"/>
      <c r="K335" s="116" t="s">
        <v>397</v>
      </c>
      <c r="L335" s="117"/>
      <c r="M335" s="115"/>
      <c r="N335" s="116" t="s">
        <v>397</v>
      </c>
      <c r="O335" s="117"/>
      <c r="P335" s="115"/>
      <c r="Q335" s="116" t="s">
        <v>397</v>
      </c>
      <c r="R335" s="117"/>
      <c r="S335" s="115"/>
      <c r="T335" s="116" t="s">
        <v>397</v>
      </c>
      <c r="U335" s="117"/>
      <c r="V335" s="115"/>
      <c r="W335" s="116" t="s">
        <v>397</v>
      </c>
      <c r="X335" s="117"/>
      <c r="Y335" s="115"/>
      <c r="Z335" s="116" t="s">
        <v>397</v>
      </c>
      <c r="AA335" s="117"/>
    </row>
    <row r="336" spans="1:29" ht="30" customHeight="1" x14ac:dyDescent="0.25">
      <c r="B336" s="8"/>
      <c r="C336" s="8"/>
      <c r="D336" s="8"/>
      <c r="E336" s="20"/>
      <c r="F336" s="26"/>
      <c r="G336" s="115"/>
      <c r="H336" s="116" t="s">
        <v>397</v>
      </c>
      <c r="I336" s="118"/>
      <c r="J336" s="115"/>
      <c r="K336" s="116" t="s">
        <v>397</v>
      </c>
      <c r="L336" s="117"/>
      <c r="M336" s="115"/>
      <c r="N336" s="116" t="s">
        <v>397</v>
      </c>
      <c r="O336" s="117"/>
      <c r="P336" s="115"/>
      <c r="Q336" s="116" t="s">
        <v>397</v>
      </c>
      <c r="R336" s="117"/>
      <c r="S336" s="115"/>
      <c r="T336" s="116" t="s">
        <v>397</v>
      </c>
      <c r="U336" s="117"/>
      <c r="V336" s="115"/>
      <c r="W336" s="116" t="s">
        <v>397</v>
      </c>
      <c r="X336" s="117"/>
      <c r="Y336" s="115"/>
      <c r="Z336" s="116" t="s">
        <v>397</v>
      </c>
      <c r="AA336" s="117"/>
    </row>
    <row r="337" spans="2:29" ht="30" customHeight="1" x14ac:dyDescent="0.25">
      <c r="B337" s="8"/>
      <c r="C337" s="8"/>
      <c r="D337" s="8"/>
      <c r="E337" s="20"/>
      <c r="F337" s="26"/>
      <c r="G337" s="115"/>
      <c r="H337" s="118"/>
      <c r="I337" s="118"/>
      <c r="J337" s="115"/>
      <c r="K337" s="118"/>
      <c r="L337" s="117"/>
      <c r="M337" s="115"/>
      <c r="N337" s="118"/>
      <c r="O337" s="117"/>
      <c r="P337" s="115"/>
      <c r="Q337" s="118"/>
      <c r="R337" s="117"/>
      <c r="S337" s="115"/>
      <c r="T337" s="118"/>
      <c r="U337" s="117"/>
      <c r="V337" s="115"/>
      <c r="W337" s="118"/>
      <c r="X337" s="117"/>
      <c r="Y337" s="115"/>
      <c r="Z337" s="118"/>
      <c r="AA337" s="117"/>
    </row>
    <row r="338" spans="2:29" ht="30" customHeight="1" x14ac:dyDescent="0.25">
      <c r="B338" s="8"/>
      <c r="C338" s="8"/>
      <c r="D338" s="8"/>
      <c r="E338" s="20"/>
      <c r="F338" s="26"/>
      <c r="G338" s="115"/>
      <c r="H338" s="118"/>
      <c r="I338" s="118"/>
      <c r="J338" s="115"/>
      <c r="K338" s="118"/>
      <c r="L338" s="117"/>
      <c r="M338" s="115"/>
      <c r="N338" s="118"/>
      <c r="O338" s="117"/>
      <c r="P338" s="115"/>
      <c r="Q338" s="118"/>
      <c r="R338" s="117"/>
      <c r="S338" s="115"/>
      <c r="T338" s="118"/>
      <c r="U338" s="117"/>
      <c r="V338" s="115"/>
      <c r="W338" s="118"/>
      <c r="X338" s="117"/>
      <c r="Y338" s="115"/>
      <c r="Z338" s="118"/>
      <c r="AA338" s="117"/>
    </row>
    <row r="339" spans="2:29" ht="30" customHeight="1" x14ac:dyDescent="0.25">
      <c r="B339" s="8"/>
      <c r="C339" s="8"/>
      <c r="D339" s="8"/>
      <c r="E339" s="20"/>
      <c r="F339" s="26"/>
      <c r="G339" s="115"/>
      <c r="H339" s="118"/>
      <c r="I339" s="118"/>
      <c r="J339" s="115"/>
      <c r="K339" s="118"/>
      <c r="L339" s="117"/>
      <c r="M339" s="115"/>
      <c r="N339" s="118"/>
      <c r="O339" s="117"/>
      <c r="P339" s="115"/>
      <c r="Q339" s="118"/>
      <c r="R339" s="117"/>
      <c r="S339" s="115"/>
      <c r="T339" s="118"/>
      <c r="U339" s="117"/>
      <c r="V339" s="115"/>
      <c r="W339" s="118"/>
      <c r="X339" s="117"/>
      <c r="Y339" s="115"/>
      <c r="Z339" s="118"/>
      <c r="AA339" s="117"/>
    </row>
    <row r="340" spans="2:29" ht="30" customHeight="1" x14ac:dyDescent="0.25">
      <c r="B340" s="8"/>
      <c r="C340" s="8"/>
      <c r="D340" s="8"/>
      <c r="E340" s="20"/>
      <c r="F340" s="26"/>
      <c r="G340" s="115"/>
      <c r="H340" s="118"/>
      <c r="I340" s="118"/>
      <c r="J340" s="115"/>
      <c r="K340" s="118"/>
      <c r="L340" s="117"/>
      <c r="M340" s="115"/>
      <c r="N340" s="118"/>
      <c r="O340" s="117"/>
      <c r="P340" s="115"/>
      <c r="Q340" s="118"/>
      <c r="R340" s="117"/>
      <c r="S340" s="115"/>
      <c r="T340" s="118"/>
      <c r="U340" s="117"/>
      <c r="V340" s="115"/>
      <c r="W340" s="118"/>
      <c r="X340" s="117"/>
      <c r="Y340" s="115"/>
      <c r="Z340" s="118"/>
      <c r="AA340" s="117"/>
    </row>
    <row r="341" spans="2:29" ht="30" customHeight="1" x14ac:dyDescent="0.25">
      <c r="B341" s="8"/>
      <c r="C341" s="8"/>
      <c r="D341" s="8"/>
      <c r="E341" s="20"/>
      <c r="F341" s="26"/>
      <c r="G341" s="115"/>
      <c r="H341" s="118"/>
      <c r="I341" s="118"/>
      <c r="J341" s="115"/>
      <c r="K341" s="118"/>
      <c r="L341" s="117"/>
      <c r="M341" s="115"/>
      <c r="N341" s="118"/>
      <c r="O341" s="117"/>
      <c r="P341" s="115"/>
      <c r="Q341" s="118"/>
      <c r="R341" s="117"/>
      <c r="S341" s="115"/>
      <c r="T341" s="118"/>
      <c r="U341" s="117"/>
      <c r="V341" s="115"/>
      <c r="W341" s="118"/>
      <c r="X341" s="117"/>
      <c r="Y341" s="115"/>
      <c r="Z341" s="118"/>
      <c r="AA341" s="117"/>
    </row>
    <row r="342" spans="2:29" ht="30" customHeight="1" x14ac:dyDescent="0.25">
      <c r="B342" s="8"/>
      <c r="C342" s="8"/>
      <c r="D342" s="8"/>
      <c r="E342" s="20"/>
      <c r="F342" s="26"/>
      <c r="G342" s="115"/>
      <c r="H342" s="118"/>
      <c r="I342" s="118"/>
      <c r="J342" s="115"/>
      <c r="K342" s="118"/>
      <c r="L342" s="117"/>
      <c r="M342" s="115"/>
      <c r="N342" s="118"/>
      <c r="O342" s="117"/>
      <c r="P342" s="115"/>
      <c r="Q342" s="118"/>
      <c r="R342" s="117"/>
      <c r="S342" s="115"/>
      <c r="T342" s="118"/>
      <c r="U342" s="117"/>
      <c r="V342" s="115"/>
      <c r="W342" s="118"/>
      <c r="X342" s="117"/>
      <c r="Y342" s="115"/>
      <c r="Z342" s="118"/>
      <c r="AA342" s="117"/>
    </row>
    <row r="343" spans="2:29" ht="30" customHeight="1" x14ac:dyDescent="0.25">
      <c r="B343" s="8"/>
      <c r="C343" s="8"/>
      <c r="D343" s="8"/>
      <c r="E343" s="20"/>
      <c r="F343" s="26"/>
      <c r="G343" s="115"/>
      <c r="H343" s="118"/>
      <c r="I343" s="118"/>
      <c r="J343" s="115"/>
      <c r="K343" s="118"/>
      <c r="L343" s="117"/>
      <c r="M343" s="115"/>
      <c r="N343" s="118"/>
      <c r="O343" s="117"/>
      <c r="P343" s="115"/>
      <c r="Q343" s="118"/>
      <c r="R343" s="117"/>
      <c r="S343" s="115"/>
      <c r="T343" s="118"/>
      <c r="U343" s="117"/>
      <c r="V343" s="115"/>
      <c r="W343" s="118"/>
      <c r="X343" s="117"/>
      <c r="Y343" s="115"/>
      <c r="Z343" s="118"/>
      <c r="AA343" s="117"/>
    </row>
    <row r="344" spans="2:29" ht="30" customHeight="1" thickBot="1" x14ac:dyDescent="0.3">
      <c r="B344" s="27"/>
      <c r="C344" s="27"/>
      <c r="D344" s="27"/>
      <c r="E344" s="35"/>
      <c r="F344" s="26"/>
      <c r="G344" s="119"/>
      <c r="H344" s="120"/>
      <c r="I344" s="120"/>
      <c r="J344" s="119"/>
      <c r="K344" s="120"/>
      <c r="L344" s="121"/>
      <c r="M344" s="119"/>
      <c r="N344" s="120"/>
      <c r="O344" s="121"/>
      <c r="P344" s="119"/>
      <c r="Q344" s="120"/>
      <c r="R344" s="121"/>
      <c r="S344" s="119"/>
      <c r="T344" s="120"/>
      <c r="U344" s="121"/>
      <c r="V344" s="119"/>
      <c r="W344" s="120"/>
      <c r="X344" s="121"/>
      <c r="Y344" s="119"/>
      <c r="Z344" s="120"/>
      <c r="AA344" s="121"/>
    </row>
    <row r="345" spans="2:29" ht="30" customHeight="1" thickTop="1" x14ac:dyDescent="0.25">
      <c r="B345" s="30"/>
      <c r="C345" s="30"/>
      <c r="D345" s="30"/>
      <c r="E345" s="36"/>
      <c r="F345" s="31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 t="str">
        <f>IF(SUM(M334:M344)=0,"",SUM(M334:M344))</f>
        <v/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 t="str">
        <f>IF(SUM(V334:V344)=0,"",SUM(V334:V344))</f>
        <v/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0</v>
      </c>
    </row>
    <row r="346" spans="2:29" ht="30" customHeight="1" x14ac:dyDescent="0.25">
      <c r="B346" s="21"/>
      <c r="C346" s="21"/>
      <c r="D346" s="21"/>
      <c r="E346" s="23"/>
      <c r="F346" s="22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 t="str">
        <f>IF(SUM(L334:L336)=0,"",SUM(L334:L336))</f>
        <v/>
      </c>
      <c r="M346" s="12"/>
      <c r="N346" s="15"/>
      <c r="O346" s="15" t="str">
        <f>IF(SUM(O334:O336)=0,"",SUM(O334:O336))</f>
        <v/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 t="str">
        <f>IF(SUM(X334:X336)=0,"",SUM(X334:X336))</f>
        <v/>
      </c>
      <c r="Y346" s="12"/>
      <c r="Z346" s="15"/>
      <c r="AA346" s="15" t="str">
        <f>IF(SUM(AA334:AA336)=0,"",SUM(AA334:AA336))</f>
        <v/>
      </c>
      <c r="AB346" s="2">
        <f>SUM(G346:AA346)</f>
        <v>0</v>
      </c>
      <c r="AC346" s="3">
        <f>INT(SUM(G346:AA346)/3)</f>
        <v>0</v>
      </c>
    </row>
    <row r="347" spans="2:29" ht="30" customHeight="1" thickBot="1" x14ac:dyDescent="0.3">
      <c r="B347" s="21"/>
      <c r="C347" s="21"/>
      <c r="D347" s="21"/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/>
      <c r="C348" s="21"/>
      <c r="D348" s="21"/>
      <c r="E348" s="24"/>
      <c r="F348" s="18"/>
      <c r="G348" s="124">
        <f>IF((AB345-AC346)&lt;0,0,AB345-AC346)</f>
        <v>0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/>
      <c r="C349" s="21"/>
      <c r="D349" s="21"/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/>
      <c r="C350" s="21"/>
      <c r="D350" s="21"/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/>
      <c r="C351" s="21"/>
      <c r="D351" s="21"/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B1:D1"/>
    <mergeCell ref="E1:I1"/>
    <mergeCell ref="J1:AA1"/>
    <mergeCell ref="B3:D4"/>
    <mergeCell ref="E3:F4"/>
    <mergeCell ref="G3:I3"/>
    <mergeCell ref="J3:L3"/>
    <mergeCell ref="M3:O3"/>
    <mergeCell ref="P3:R3"/>
    <mergeCell ref="S3:U3"/>
    <mergeCell ref="V24:X24"/>
    <mergeCell ref="Y24:AA24"/>
    <mergeCell ref="G40:I41"/>
    <mergeCell ref="B45:D45"/>
    <mergeCell ref="E45:I45"/>
    <mergeCell ref="J45:AA45"/>
    <mergeCell ref="V3:X3"/>
    <mergeCell ref="Y3:AA3"/>
    <mergeCell ref="G19:I20"/>
    <mergeCell ref="B24:D25"/>
    <mergeCell ref="E24:F25"/>
    <mergeCell ref="G24:I24"/>
    <mergeCell ref="J24:L24"/>
    <mergeCell ref="M24:O24"/>
    <mergeCell ref="P24:R24"/>
    <mergeCell ref="S24:U24"/>
    <mergeCell ref="S68:U68"/>
    <mergeCell ref="V68:X68"/>
    <mergeCell ref="Y68:AA68"/>
    <mergeCell ref="G84:I85"/>
    <mergeCell ref="B89:D89"/>
    <mergeCell ref="E89:I89"/>
    <mergeCell ref="J89:AA89"/>
    <mergeCell ref="S47:U47"/>
    <mergeCell ref="V47:X47"/>
    <mergeCell ref="Y47:AA47"/>
    <mergeCell ref="G63:I64"/>
    <mergeCell ref="B68:D69"/>
    <mergeCell ref="E68:F69"/>
    <mergeCell ref="G68:I68"/>
    <mergeCell ref="J68:L68"/>
    <mergeCell ref="M68:O68"/>
    <mergeCell ref="P68:R68"/>
    <mergeCell ref="B47:D48"/>
    <mergeCell ref="E47:F48"/>
    <mergeCell ref="G47:I47"/>
    <mergeCell ref="J47:L47"/>
    <mergeCell ref="M47:O47"/>
    <mergeCell ref="P47:R47"/>
    <mergeCell ref="S112:U112"/>
    <mergeCell ref="V112:X112"/>
    <mergeCell ref="Y112:AA112"/>
    <mergeCell ref="G128:I129"/>
    <mergeCell ref="B133:D133"/>
    <mergeCell ref="E133:I133"/>
    <mergeCell ref="J133:AA133"/>
    <mergeCell ref="S91:U91"/>
    <mergeCell ref="V91:X91"/>
    <mergeCell ref="Y91:AA91"/>
    <mergeCell ref="G107:I108"/>
    <mergeCell ref="B112:D113"/>
    <mergeCell ref="E112:F113"/>
    <mergeCell ref="G112:I112"/>
    <mergeCell ref="J112:L112"/>
    <mergeCell ref="M112:O112"/>
    <mergeCell ref="P112:R112"/>
    <mergeCell ref="B91:D92"/>
    <mergeCell ref="E91:F92"/>
    <mergeCell ref="G91:I91"/>
    <mergeCell ref="J91:L91"/>
    <mergeCell ref="M91:O91"/>
    <mergeCell ref="P91:R91"/>
    <mergeCell ref="S156:U156"/>
    <mergeCell ref="V156:X156"/>
    <mergeCell ref="Y156:AA156"/>
    <mergeCell ref="G172:I173"/>
    <mergeCell ref="B177:D177"/>
    <mergeCell ref="E177:I177"/>
    <mergeCell ref="J177:AA177"/>
    <mergeCell ref="S135:U135"/>
    <mergeCell ref="V135:X135"/>
    <mergeCell ref="Y135:AA135"/>
    <mergeCell ref="G151:I152"/>
    <mergeCell ref="B156:D157"/>
    <mergeCell ref="E156:F157"/>
    <mergeCell ref="G156:I156"/>
    <mergeCell ref="J156:L156"/>
    <mergeCell ref="M156:O156"/>
    <mergeCell ref="P156:R156"/>
    <mergeCell ref="B135:D136"/>
    <mergeCell ref="E135:F136"/>
    <mergeCell ref="G135:I135"/>
    <mergeCell ref="J135:L135"/>
    <mergeCell ref="M135:O135"/>
    <mergeCell ref="P135:R135"/>
    <mergeCell ref="S200:U200"/>
    <mergeCell ref="V200:X200"/>
    <mergeCell ref="Y200:AA200"/>
    <mergeCell ref="G216:I217"/>
    <mergeCell ref="B221:D221"/>
    <mergeCell ref="E221:I221"/>
    <mergeCell ref="J221:AA221"/>
    <mergeCell ref="S179:U179"/>
    <mergeCell ref="V179:X179"/>
    <mergeCell ref="Y179:AA179"/>
    <mergeCell ref="G195:I196"/>
    <mergeCell ref="B200:D201"/>
    <mergeCell ref="E200:F201"/>
    <mergeCell ref="G200:I200"/>
    <mergeCell ref="J200:L200"/>
    <mergeCell ref="M200:O200"/>
    <mergeCell ref="P200:R200"/>
    <mergeCell ref="B179:D180"/>
    <mergeCell ref="E179:F180"/>
    <mergeCell ref="G179:I179"/>
    <mergeCell ref="J179:L179"/>
    <mergeCell ref="M179:O179"/>
    <mergeCell ref="P179:R179"/>
    <mergeCell ref="S244:U244"/>
    <mergeCell ref="V244:X244"/>
    <mergeCell ref="Y244:AA244"/>
    <mergeCell ref="G260:I261"/>
    <mergeCell ref="B265:D265"/>
    <mergeCell ref="E265:I265"/>
    <mergeCell ref="J265:AA265"/>
    <mergeCell ref="S223:U223"/>
    <mergeCell ref="V223:X223"/>
    <mergeCell ref="Y223:AA223"/>
    <mergeCell ref="G239:I240"/>
    <mergeCell ref="B244:D245"/>
    <mergeCell ref="E244:F245"/>
    <mergeCell ref="G244:I244"/>
    <mergeCell ref="J244:L244"/>
    <mergeCell ref="M244:O244"/>
    <mergeCell ref="P244:R244"/>
    <mergeCell ref="B223:D224"/>
    <mergeCell ref="E223:F224"/>
    <mergeCell ref="G223:I223"/>
    <mergeCell ref="J223:L223"/>
    <mergeCell ref="M223:O223"/>
    <mergeCell ref="P223:R223"/>
    <mergeCell ref="S288:U288"/>
    <mergeCell ref="V288:X288"/>
    <mergeCell ref="Y288:AA288"/>
    <mergeCell ref="G304:I305"/>
    <mergeCell ref="B309:D309"/>
    <mergeCell ref="E309:I309"/>
    <mergeCell ref="J309:AA309"/>
    <mergeCell ref="S267:U267"/>
    <mergeCell ref="V267:X267"/>
    <mergeCell ref="Y267:AA267"/>
    <mergeCell ref="G283:I284"/>
    <mergeCell ref="B288:D289"/>
    <mergeCell ref="E288:F289"/>
    <mergeCell ref="G288:I288"/>
    <mergeCell ref="J288:L288"/>
    <mergeCell ref="M288:O288"/>
    <mergeCell ref="P288:R288"/>
    <mergeCell ref="B267:D268"/>
    <mergeCell ref="E267:F268"/>
    <mergeCell ref="G267:I267"/>
    <mergeCell ref="J267:L267"/>
    <mergeCell ref="M267:O267"/>
    <mergeCell ref="P267:R267"/>
    <mergeCell ref="S332:U332"/>
    <mergeCell ref="V332:X332"/>
    <mergeCell ref="Y332:AA332"/>
    <mergeCell ref="G348:I349"/>
    <mergeCell ref="S311:U311"/>
    <mergeCell ref="V311:X311"/>
    <mergeCell ref="Y311:AA311"/>
    <mergeCell ref="G327:I328"/>
    <mergeCell ref="B332:D333"/>
    <mergeCell ref="E332:F333"/>
    <mergeCell ref="G332:I332"/>
    <mergeCell ref="J332:L332"/>
    <mergeCell ref="M332:O332"/>
    <mergeCell ref="P332:R332"/>
    <mergeCell ref="B311:D312"/>
    <mergeCell ref="E311:F312"/>
    <mergeCell ref="G311:I311"/>
    <mergeCell ref="J311:L311"/>
    <mergeCell ref="M311:O311"/>
    <mergeCell ref="P311:R311"/>
  </mergeCells>
  <conditionalFormatting sqref="G5:AA15">
    <cfRule type="cellIs" dxfId="223" priority="112" operator="notEqual">
      <formula>"*"</formula>
    </cfRule>
  </conditionalFormatting>
  <conditionalFormatting sqref="G5">
    <cfRule type="cellIs" dxfId="222" priority="111" operator="equal">
      <formula>"\"</formula>
    </cfRule>
  </conditionalFormatting>
  <conditionalFormatting sqref="H5">
    <cfRule type="cellIs" dxfId="221" priority="110" operator="equal">
      <formula>"\"</formula>
    </cfRule>
  </conditionalFormatting>
  <conditionalFormatting sqref="I5">
    <cfRule type="cellIs" dxfId="220" priority="109" operator="equal">
      <formula>"\"</formula>
    </cfRule>
  </conditionalFormatting>
  <conditionalFormatting sqref="J5">
    <cfRule type="cellIs" dxfId="219" priority="108" operator="equal">
      <formula>"\"</formula>
    </cfRule>
  </conditionalFormatting>
  <conditionalFormatting sqref="K5">
    <cfRule type="cellIs" dxfId="218" priority="107" operator="equal">
      <formula>"\"</formula>
    </cfRule>
  </conditionalFormatting>
  <conditionalFormatting sqref="L5">
    <cfRule type="cellIs" dxfId="217" priority="106" operator="equal">
      <formula>"\"</formula>
    </cfRule>
  </conditionalFormatting>
  <conditionalFormatting sqref="G26:AA36">
    <cfRule type="cellIs" dxfId="216" priority="105" operator="notEqual">
      <formula>"*"</formula>
    </cfRule>
  </conditionalFormatting>
  <conditionalFormatting sqref="G26">
    <cfRule type="cellIs" dxfId="215" priority="104" operator="equal">
      <formula>"\"</formula>
    </cfRule>
  </conditionalFormatting>
  <conditionalFormatting sqref="H26">
    <cfRule type="cellIs" dxfId="214" priority="103" operator="equal">
      <formula>"\"</formula>
    </cfRule>
  </conditionalFormatting>
  <conditionalFormatting sqref="I26">
    <cfRule type="cellIs" dxfId="213" priority="102" operator="equal">
      <formula>"\"</formula>
    </cfRule>
  </conditionalFormatting>
  <conditionalFormatting sqref="J26">
    <cfRule type="cellIs" dxfId="212" priority="101" operator="equal">
      <formula>"\"</formula>
    </cfRule>
  </conditionalFormatting>
  <conditionalFormatting sqref="K26">
    <cfRule type="cellIs" dxfId="211" priority="100" operator="equal">
      <formula>"\"</formula>
    </cfRule>
  </conditionalFormatting>
  <conditionalFormatting sqref="L26">
    <cfRule type="cellIs" dxfId="210" priority="99" operator="equal">
      <formula>"\"</formula>
    </cfRule>
  </conditionalFormatting>
  <conditionalFormatting sqref="G49:AA59">
    <cfRule type="cellIs" dxfId="209" priority="98" operator="notEqual">
      <formula>"*"</formula>
    </cfRule>
  </conditionalFormatting>
  <conditionalFormatting sqref="G49">
    <cfRule type="cellIs" dxfId="208" priority="97" operator="equal">
      <formula>"\"</formula>
    </cfRule>
  </conditionalFormatting>
  <conditionalFormatting sqref="H49">
    <cfRule type="cellIs" dxfId="207" priority="96" operator="equal">
      <formula>"\"</formula>
    </cfRule>
  </conditionalFormatting>
  <conditionalFormatting sqref="I49">
    <cfRule type="cellIs" dxfId="206" priority="95" operator="equal">
      <formula>"\"</formula>
    </cfRule>
  </conditionalFormatting>
  <conditionalFormatting sqref="J49">
    <cfRule type="cellIs" dxfId="205" priority="94" operator="equal">
      <formula>"\"</formula>
    </cfRule>
  </conditionalFormatting>
  <conditionalFormatting sqref="K49">
    <cfRule type="cellIs" dxfId="204" priority="93" operator="equal">
      <formula>"\"</formula>
    </cfRule>
  </conditionalFormatting>
  <conditionalFormatting sqref="L49">
    <cfRule type="cellIs" dxfId="203" priority="92" operator="equal">
      <formula>"\"</formula>
    </cfRule>
  </conditionalFormatting>
  <conditionalFormatting sqref="G70:AA80">
    <cfRule type="cellIs" dxfId="202" priority="91" operator="notEqual">
      <formula>"*"</formula>
    </cfRule>
  </conditionalFormatting>
  <conditionalFormatting sqref="G70">
    <cfRule type="cellIs" dxfId="201" priority="90" operator="equal">
      <formula>"\"</formula>
    </cfRule>
  </conditionalFormatting>
  <conditionalFormatting sqref="H70">
    <cfRule type="cellIs" dxfId="200" priority="89" operator="equal">
      <formula>"\"</formula>
    </cfRule>
  </conditionalFormatting>
  <conditionalFormatting sqref="I70">
    <cfRule type="cellIs" dxfId="199" priority="88" operator="equal">
      <formula>"\"</formula>
    </cfRule>
  </conditionalFormatting>
  <conditionalFormatting sqref="J70">
    <cfRule type="cellIs" dxfId="198" priority="87" operator="equal">
      <formula>"\"</formula>
    </cfRule>
  </conditionalFormatting>
  <conditionalFormatting sqref="K70">
    <cfRule type="cellIs" dxfId="197" priority="86" operator="equal">
      <formula>"\"</formula>
    </cfRule>
  </conditionalFormatting>
  <conditionalFormatting sqref="L70">
    <cfRule type="cellIs" dxfId="196" priority="85" operator="equal">
      <formula>"\"</formula>
    </cfRule>
  </conditionalFormatting>
  <conditionalFormatting sqref="G93:AA103">
    <cfRule type="cellIs" dxfId="195" priority="84" operator="notEqual">
      <formula>"*"</formula>
    </cfRule>
  </conditionalFormatting>
  <conditionalFormatting sqref="G93">
    <cfRule type="cellIs" dxfId="194" priority="83" operator="equal">
      <formula>"\"</formula>
    </cfRule>
  </conditionalFormatting>
  <conditionalFormatting sqref="H93">
    <cfRule type="cellIs" dxfId="193" priority="82" operator="equal">
      <formula>"\"</formula>
    </cfRule>
  </conditionalFormatting>
  <conditionalFormatting sqref="I93">
    <cfRule type="cellIs" dxfId="192" priority="81" operator="equal">
      <formula>"\"</formula>
    </cfRule>
  </conditionalFormatting>
  <conditionalFormatting sqref="J93">
    <cfRule type="cellIs" dxfId="191" priority="80" operator="equal">
      <formula>"\"</formula>
    </cfRule>
  </conditionalFormatting>
  <conditionalFormatting sqref="K93">
    <cfRule type="cellIs" dxfId="190" priority="79" operator="equal">
      <formula>"\"</formula>
    </cfRule>
  </conditionalFormatting>
  <conditionalFormatting sqref="L93">
    <cfRule type="cellIs" dxfId="189" priority="78" operator="equal">
      <formula>"\"</formula>
    </cfRule>
  </conditionalFormatting>
  <conditionalFormatting sqref="G114:AA124">
    <cfRule type="cellIs" dxfId="188" priority="77" operator="notEqual">
      <formula>"*"</formula>
    </cfRule>
  </conditionalFormatting>
  <conditionalFormatting sqref="G114">
    <cfRule type="cellIs" dxfId="187" priority="76" operator="equal">
      <formula>"\"</formula>
    </cfRule>
  </conditionalFormatting>
  <conditionalFormatting sqref="H114">
    <cfRule type="cellIs" dxfId="186" priority="75" operator="equal">
      <formula>"\"</formula>
    </cfRule>
  </conditionalFormatting>
  <conditionalFormatting sqref="I114">
    <cfRule type="cellIs" dxfId="185" priority="74" operator="equal">
      <formula>"\"</formula>
    </cfRule>
  </conditionalFormatting>
  <conditionalFormatting sqref="J114">
    <cfRule type="cellIs" dxfId="184" priority="73" operator="equal">
      <formula>"\"</formula>
    </cfRule>
  </conditionalFormatting>
  <conditionalFormatting sqref="K114">
    <cfRule type="cellIs" dxfId="183" priority="72" operator="equal">
      <formula>"\"</formula>
    </cfRule>
  </conditionalFormatting>
  <conditionalFormatting sqref="L114">
    <cfRule type="cellIs" dxfId="182" priority="71" operator="equal">
      <formula>"\"</formula>
    </cfRule>
  </conditionalFormatting>
  <conditionalFormatting sqref="G137:AA147">
    <cfRule type="cellIs" dxfId="181" priority="70" operator="notEqual">
      <formula>"*"</formula>
    </cfRule>
  </conditionalFormatting>
  <conditionalFormatting sqref="G137">
    <cfRule type="cellIs" dxfId="180" priority="69" operator="equal">
      <formula>"\"</formula>
    </cfRule>
  </conditionalFormatting>
  <conditionalFormatting sqref="H137">
    <cfRule type="cellIs" dxfId="179" priority="68" operator="equal">
      <formula>"\"</formula>
    </cfRule>
  </conditionalFormatting>
  <conditionalFormatting sqref="I137">
    <cfRule type="cellIs" dxfId="178" priority="67" operator="equal">
      <formula>"\"</formula>
    </cfRule>
  </conditionalFormatting>
  <conditionalFormatting sqref="J137">
    <cfRule type="cellIs" dxfId="177" priority="66" operator="equal">
      <formula>"\"</formula>
    </cfRule>
  </conditionalFormatting>
  <conditionalFormatting sqref="K137">
    <cfRule type="cellIs" dxfId="176" priority="65" operator="equal">
      <formula>"\"</formula>
    </cfRule>
  </conditionalFormatting>
  <conditionalFormatting sqref="L137">
    <cfRule type="cellIs" dxfId="175" priority="64" operator="equal">
      <formula>"\"</formula>
    </cfRule>
  </conditionalFormatting>
  <conditionalFormatting sqref="G158:AA168">
    <cfRule type="cellIs" dxfId="174" priority="63" operator="notEqual">
      <formula>"*"</formula>
    </cfRule>
  </conditionalFormatting>
  <conditionalFormatting sqref="G158">
    <cfRule type="cellIs" dxfId="173" priority="62" operator="equal">
      <formula>"\"</formula>
    </cfRule>
  </conditionalFormatting>
  <conditionalFormatting sqref="H158">
    <cfRule type="cellIs" dxfId="172" priority="61" operator="equal">
      <formula>"\"</formula>
    </cfRule>
  </conditionalFormatting>
  <conditionalFormatting sqref="I158">
    <cfRule type="cellIs" dxfId="171" priority="60" operator="equal">
      <formula>"\"</formula>
    </cfRule>
  </conditionalFormatting>
  <conditionalFormatting sqref="J158">
    <cfRule type="cellIs" dxfId="170" priority="59" operator="equal">
      <formula>"\"</formula>
    </cfRule>
  </conditionalFormatting>
  <conditionalFormatting sqref="K158">
    <cfRule type="cellIs" dxfId="169" priority="58" operator="equal">
      <formula>"\"</formula>
    </cfRule>
  </conditionalFormatting>
  <conditionalFormatting sqref="L158">
    <cfRule type="cellIs" dxfId="168" priority="57" operator="equal">
      <formula>"\"</formula>
    </cfRule>
  </conditionalFormatting>
  <conditionalFormatting sqref="G181:AA191">
    <cfRule type="cellIs" dxfId="167" priority="56" operator="notEqual">
      <formula>"*"</formula>
    </cfRule>
  </conditionalFormatting>
  <conditionalFormatting sqref="G181">
    <cfRule type="cellIs" dxfId="166" priority="55" operator="equal">
      <formula>"\"</formula>
    </cfRule>
  </conditionalFormatting>
  <conditionalFormatting sqref="H181">
    <cfRule type="cellIs" dxfId="165" priority="54" operator="equal">
      <formula>"\"</formula>
    </cfRule>
  </conditionalFormatting>
  <conditionalFormatting sqref="I181">
    <cfRule type="cellIs" dxfId="164" priority="53" operator="equal">
      <formula>"\"</formula>
    </cfRule>
  </conditionalFormatting>
  <conditionalFormatting sqref="J181">
    <cfRule type="cellIs" dxfId="163" priority="52" operator="equal">
      <formula>"\"</formula>
    </cfRule>
  </conditionalFormatting>
  <conditionalFormatting sqref="K181">
    <cfRule type="cellIs" dxfId="162" priority="51" operator="equal">
      <formula>"\"</formula>
    </cfRule>
  </conditionalFormatting>
  <conditionalFormatting sqref="L181">
    <cfRule type="cellIs" dxfId="161" priority="50" operator="equal">
      <formula>"\"</formula>
    </cfRule>
  </conditionalFormatting>
  <conditionalFormatting sqref="G202:AA212">
    <cfRule type="cellIs" dxfId="160" priority="49" operator="notEqual">
      <formula>"*"</formula>
    </cfRule>
  </conditionalFormatting>
  <conditionalFormatting sqref="G202">
    <cfRule type="cellIs" dxfId="159" priority="48" operator="equal">
      <formula>"\"</formula>
    </cfRule>
  </conditionalFormatting>
  <conditionalFormatting sqref="H202">
    <cfRule type="cellIs" dxfId="158" priority="47" operator="equal">
      <formula>"\"</formula>
    </cfRule>
  </conditionalFormatting>
  <conditionalFormatting sqref="I202">
    <cfRule type="cellIs" dxfId="157" priority="46" operator="equal">
      <formula>"\"</formula>
    </cfRule>
  </conditionalFormatting>
  <conditionalFormatting sqref="J202">
    <cfRule type="cellIs" dxfId="156" priority="45" operator="equal">
      <formula>"\"</formula>
    </cfRule>
  </conditionalFormatting>
  <conditionalFormatting sqref="K202">
    <cfRule type="cellIs" dxfId="155" priority="44" operator="equal">
      <formula>"\"</formula>
    </cfRule>
  </conditionalFormatting>
  <conditionalFormatting sqref="L202">
    <cfRule type="cellIs" dxfId="154" priority="43" operator="equal">
      <formula>"\"</formula>
    </cfRule>
  </conditionalFormatting>
  <conditionalFormatting sqref="G225:AA235">
    <cfRule type="cellIs" dxfId="153" priority="42" operator="notEqual">
      <formula>"*"</formula>
    </cfRule>
  </conditionalFormatting>
  <conditionalFormatting sqref="G225">
    <cfRule type="cellIs" dxfId="152" priority="41" operator="equal">
      <formula>"\"</formula>
    </cfRule>
  </conditionalFormatting>
  <conditionalFormatting sqref="H225">
    <cfRule type="cellIs" dxfId="151" priority="40" operator="equal">
      <formula>"\"</formula>
    </cfRule>
  </conditionalFormatting>
  <conditionalFormatting sqref="I225">
    <cfRule type="cellIs" dxfId="150" priority="39" operator="equal">
      <formula>"\"</formula>
    </cfRule>
  </conditionalFormatting>
  <conditionalFormatting sqref="J225">
    <cfRule type="cellIs" dxfId="149" priority="38" operator="equal">
      <formula>"\"</formula>
    </cfRule>
  </conditionalFormatting>
  <conditionalFormatting sqref="K225">
    <cfRule type="cellIs" dxfId="148" priority="37" operator="equal">
      <formula>"\"</formula>
    </cfRule>
  </conditionalFormatting>
  <conditionalFormatting sqref="L225">
    <cfRule type="cellIs" dxfId="147" priority="36" operator="equal">
      <formula>"\"</formula>
    </cfRule>
  </conditionalFormatting>
  <conditionalFormatting sqref="G246:AA256">
    <cfRule type="cellIs" dxfId="146" priority="35" operator="notEqual">
      <formula>"*"</formula>
    </cfRule>
  </conditionalFormatting>
  <conditionalFormatting sqref="G246">
    <cfRule type="cellIs" dxfId="145" priority="34" operator="equal">
      <formula>"\"</formula>
    </cfRule>
  </conditionalFormatting>
  <conditionalFormatting sqref="H246">
    <cfRule type="cellIs" dxfId="144" priority="33" operator="equal">
      <formula>"\"</formula>
    </cfRule>
  </conditionalFormatting>
  <conditionalFormatting sqref="I246">
    <cfRule type="cellIs" dxfId="143" priority="32" operator="equal">
      <formula>"\"</formula>
    </cfRule>
  </conditionalFormatting>
  <conditionalFormatting sqref="J246">
    <cfRule type="cellIs" dxfId="142" priority="31" operator="equal">
      <formula>"\"</formula>
    </cfRule>
  </conditionalFormatting>
  <conditionalFormatting sqref="K246">
    <cfRule type="cellIs" dxfId="141" priority="30" operator="equal">
      <formula>"\"</formula>
    </cfRule>
  </conditionalFormatting>
  <conditionalFormatting sqref="L246">
    <cfRule type="cellIs" dxfId="140" priority="29" operator="equal">
      <formula>"\"</formula>
    </cfRule>
  </conditionalFormatting>
  <conditionalFormatting sqref="G269:AA279">
    <cfRule type="cellIs" dxfId="139" priority="28" operator="notEqual">
      <formula>"*"</formula>
    </cfRule>
  </conditionalFormatting>
  <conditionalFormatting sqref="G269">
    <cfRule type="cellIs" dxfId="138" priority="27" operator="equal">
      <formula>"\"</formula>
    </cfRule>
  </conditionalFormatting>
  <conditionalFormatting sqref="H269">
    <cfRule type="cellIs" dxfId="137" priority="26" operator="equal">
      <formula>"\"</formula>
    </cfRule>
  </conditionalFormatting>
  <conditionalFormatting sqref="I269">
    <cfRule type="cellIs" dxfId="136" priority="25" operator="equal">
      <formula>"\"</formula>
    </cfRule>
  </conditionalFormatting>
  <conditionalFormatting sqref="J269">
    <cfRule type="cellIs" dxfId="135" priority="24" operator="equal">
      <formula>"\"</formula>
    </cfRule>
  </conditionalFormatting>
  <conditionalFormatting sqref="K269">
    <cfRule type="cellIs" dxfId="134" priority="23" operator="equal">
      <formula>"\"</formula>
    </cfRule>
  </conditionalFormatting>
  <conditionalFormatting sqref="L269">
    <cfRule type="cellIs" dxfId="133" priority="22" operator="equal">
      <formula>"\"</formula>
    </cfRule>
  </conditionalFormatting>
  <conditionalFormatting sqref="G290:AA300">
    <cfRule type="cellIs" dxfId="132" priority="21" operator="notEqual">
      <formula>"*"</formula>
    </cfRule>
  </conditionalFormatting>
  <conditionalFormatting sqref="G290">
    <cfRule type="cellIs" dxfId="131" priority="20" operator="equal">
      <formula>"\"</formula>
    </cfRule>
  </conditionalFormatting>
  <conditionalFormatting sqref="H290">
    <cfRule type="cellIs" dxfId="130" priority="19" operator="equal">
      <formula>"\"</formula>
    </cfRule>
  </conditionalFormatting>
  <conditionalFormatting sqref="I290">
    <cfRule type="cellIs" dxfId="129" priority="18" operator="equal">
      <formula>"\"</formula>
    </cfRule>
  </conditionalFormatting>
  <conditionalFormatting sqref="J290">
    <cfRule type="cellIs" dxfId="128" priority="17" operator="equal">
      <formula>"\"</formula>
    </cfRule>
  </conditionalFormatting>
  <conditionalFormatting sqref="K290">
    <cfRule type="cellIs" dxfId="127" priority="16" operator="equal">
      <formula>"\"</formula>
    </cfRule>
  </conditionalFormatting>
  <conditionalFormatting sqref="L290">
    <cfRule type="cellIs" dxfId="126" priority="15" operator="equal">
      <formula>"\"</formula>
    </cfRule>
  </conditionalFormatting>
  <conditionalFormatting sqref="G313:AA323">
    <cfRule type="cellIs" dxfId="125" priority="14" operator="notEqual">
      <formula>"*"</formula>
    </cfRule>
  </conditionalFormatting>
  <conditionalFormatting sqref="G313">
    <cfRule type="cellIs" dxfId="124" priority="13" operator="equal">
      <formula>"\"</formula>
    </cfRule>
  </conditionalFormatting>
  <conditionalFormatting sqref="H313">
    <cfRule type="cellIs" dxfId="123" priority="12" operator="equal">
      <formula>"\"</formula>
    </cfRule>
  </conditionalFormatting>
  <conditionalFormatting sqref="I313">
    <cfRule type="cellIs" dxfId="122" priority="11" operator="equal">
      <formula>"\"</formula>
    </cfRule>
  </conditionalFormatting>
  <conditionalFormatting sqref="J313">
    <cfRule type="cellIs" dxfId="121" priority="10" operator="equal">
      <formula>"\"</formula>
    </cfRule>
  </conditionalFormatting>
  <conditionalFormatting sqref="K313">
    <cfRule type="cellIs" dxfId="120" priority="9" operator="equal">
      <formula>"\"</formula>
    </cfRule>
  </conditionalFormatting>
  <conditionalFormatting sqref="L313">
    <cfRule type="cellIs" dxfId="119" priority="8" operator="equal">
      <formula>"\"</formula>
    </cfRule>
  </conditionalFormatting>
  <conditionalFormatting sqref="G334:AA344">
    <cfRule type="cellIs" dxfId="118" priority="7" operator="notEqual">
      <formula>"*"</formula>
    </cfRule>
  </conditionalFormatting>
  <conditionalFormatting sqref="G334">
    <cfRule type="cellIs" dxfId="117" priority="6" operator="equal">
      <formula>"\"</formula>
    </cfRule>
  </conditionalFormatting>
  <conditionalFormatting sqref="H334">
    <cfRule type="cellIs" dxfId="116" priority="5" operator="equal">
      <formula>"\"</formula>
    </cfRule>
  </conditionalFormatting>
  <conditionalFormatting sqref="I334">
    <cfRule type="cellIs" dxfId="115" priority="4" operator="equal">
      <formula>"\"</formula>
    </cfRule>
  </conditionalFormatting>
  <conditionalFormatting sqref="J334">
    <cfRule type="cellIs" dxfId="114" priority="3" operator="equal">
      <formula>"\"</formula>
    </cfRule>
  </conditionalFormatting>
  <conditionalFormatting sqref="K334">
    <cfRule type="cellIs" dxfId="113" priority="2" operator="equal">
      <formula>"\"</formula>
    </cfRule>
  </conditionalFormatting>
  <conditionalFormatting sqref="L334">
    <cfRule type="cellIs" dxfId="112" priority="1" operator="equal">
      <formula>"\"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351"/>
  <sheetViews>
    <sheetView view="pageBreakPreview" topLeftCell="A66" zoomScale="75" zoomScaleNormal="100" zoomScaleSheetLayoutView="75" workbookViewId="0">
      <selection activeCell="G70" sqref="G70:AA80"/>
    </sheetView>
  </sheetViews>
  <sheetFormatPr defaultRowHeight="14.25" x14ac:dyDescent="0.25"/>
  <cols>
    <col min="1" max="1" width="9.140625" style="3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43" width="9.140625" style="3" customWidth="1"/>
    <col min="44" max="16384" width="9.140625" style="3"/>
  </cols>
  <sheetData>
    <row r="1" spans="1:28" s="2" customFormat="1" ht="50.1" customHeight="1" x14ac:dyDescent="0.25">
      <c r="A1" s="2">
        <v>4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4</v>
      </c>
      <c r="F1" s="143"/>
      <c r="G1" s="143"/>
      <c r="H1" s="143"/>
      <c r="I1" s="143"/>
      <c r="J1" s="144">
        <f>INDEX(Diary!$C:$C,MATCH(A1,Diary!$A:$A,0))</f>
        <v>41911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8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.95" customHeight="1" x14ac:dyDescent="0.25">
      <c r="B3" s="130" t="str">
        <f>INDEX(Fixtures!$E:$E,MATCH(A4,Fixtures!$A:$A,0))</f>
        <v>TOLLER BOYS 13</v>
      </c>
      <c r="C3" s="131"/>
      <c r="D3" s="132"/>
      <c r="E3" s="136" t="str">
        <f>INDEX(Owners!$A:$A,MATCH(B3,Owners!$B:$B,0))</f>
        <v>Paul Fairhurst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28" ht="24.95" customHeight="1" x14ac:dyDescent="0.25">
      <c r="A4" s="3">
        <v>26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28" ht="30" customHeight="1" x14ac:dyDescent="0.25">
      <c r="B5" s="8"/>
      <c r="C5" s="8"/>
      <c r="D5" s="8"/>
      <c r="E5" s="84"/>
      <c r="F5" s="26"/>
      <c r="G5" s="12" t="str">
        <f>IF(ISERROR(INDEX(Matches!$E:$E,MATCH($D5,Matches!F:F,0))),"",INDEX(Matches!$E:$E,MATCH($D5,Matches!F:F,0)))</f>
        <v/>
      </c>
      <c r="H5" s="10" t="s">
        <v>397</v>
      </c>
      <c r="I5" s="11" t="str">
        <f>IF(ISERROR(INDEX(Matches!$E:$E,MATCH($D5,Matches!F:F,0))),"",INDEX(Matches!$E:$E,MATCH($D5,Matches!F:F,0)))</f>
        <v/>
      </c>
      <c r="J5" s="12" t="str">
        <f>IF(ISERROR(INDEX(Matches!$E:$E,MATCH($D5,Matches!G:G,0))),"",INDEX(Matches!$E:$E,MATCH($D5,Matches!G:G,0)))</f>
        <v/>
      </c>
      <c r="K5" s="13" t="s">
        <v>397</v>
      </c>
      <c r="L5" s="14" t="str">
        <f>IF(ISERROR(INDEX(Matches!$E:$E,MATCH($D5,Matches!G:G,0))),"",INDEX(Matches!$E:$E,MATCH($D5,Matches!G:G,0)))</f>
        <v/>
      </c>
      <c r="M5" s="12" t="str">
        <f>IF(ISERROR(INDEX(Matches!$E:$E,MATCH($D5,Matches!H:H,0))),"",INDEX(Matches!$E:$E,MATCH($D5,Matches!H:H,0)))</f>
        <v/>
      </c>
      <c r="N5" s="13" t="s">
        <v>397</v>
      </c>
      <c r="O5" s="14" t="str">
        <f>IF(ISERROR(INDEX(Matches!$E:$E,MATCH($D5,Matches!H:H,0))),"",INDEX(Matches!$E:$E,MATCH($D5,Matches!H:H,0)))</f>
        <v/>
      </c>
      <c r="P5" s="12" t="str">
        <f>IF(ISERROR(INDEX(Matches!$E:$E,MATCH($D5,Matches!I:I,0))),"",INDEX(Matches!$E:$E,MATCH($D5,Matches!I:I,0)))</f>
        <v/>
      </c>
      <c r="Q5" s="13" t="s">
        <v>397</v>
      </c>
      <c r="R5" s="14" t="str">
        <f>IF(ISERROR(INDEX(Matches!$E:$E,MATCH($D5,Matches!I:I,0))),"",INDEX(Matches!$E:$E,MATCH($D5,Matches!I:I,0)))</f>
        <v/>
      </c>
      <c r="S5" s="12" t="str">
        <f>IF(ISERROR(INDEX(Matches!$E:$E,MATCH($D5,Matches!J:J,0))),"",INDEX(Matches!$E:$E,MATCH($D5,Matches!J:J,0)))</f>
        <v/>
      </c>
      <c r="T5" s="13" t="s">
        <v>397</v>
      </c>
      <c r="U5" s="14" t="str">
        <f>IF(ISERROR(INDEX(Matches!$E:$E,MATCH($D5,Matches!J:J,0))),"",INDEX(Matches!$E:$E,MATCH($D5,Matches!J:J,0)))</f>
        <v/>
      </c>
      <c r="V5" s="12" t="str">
        <f>IF(ISERROR(INDEX(Matches!$E:$E,MATCH($D5,Matches!K:K,0))),"",INDEX(Matches!$E:$E,MATCH($D5,Matches!K:K,0)))</f>
        <v/>
      </c>
      <c r="W5" s="13" t="s">
        <v>397</v>
      </c>
      <c r="X5" s="14" t="str">
        <f>IF(ISERROR(INDEX(Matches!$E:$E,MATCH($D5,Matches!K:K,0))),"",INDEX(Matches!$E:$E,MATCH($D5,Matches!K:K,0)))</f>
        <v/>
      </c>
      <c r="Y5" s="12" t="str">
        <f>IF(ISERROR(INDEX(Matches!$E:$E,MATCH($D5,Matches!L:L,0))),"",INDEX(Matches!$E:$E,MATCH($D5,Matches!L:L,0)))</f>
        <v/>
      </c>
      <c r="Z5" s="13" t="s">
        <v>397</v>
      </c>
      <c r="AA5" s="14" t="str">
        <f>IF(ISERROR(INDEX(Matches!$E:$E,MATCH($D5,Matches!L:L,0))),"",INDEX(Matches!$E:$E,MATCH($D5,Matches!L:L,0)))</f>
        <v/>
      </c>
      <c r="AB5" s="2"/>
    </row>
    <row r="6" spans="1:28" ht="30" customHeight="1" x14ac:dyDescent="0.25">
      <c r="B6" s="8"/>
      <c r="C6" s="8"/>
      <c r="D6" s="8"/>
      <c r="E6" s="8"/>
      <c r="F6" s="26"/>
      <c r="G6" s="12" t="str">
        <f>IF(ISERROR(INDEX(Matches!$E:$E,MATCH($D6,Matches!F:F,0))),"",INDEX(Matches!$E:$E,MATCH($D6,Matches!F:F,0)))</f>
        <v/>
      </c>
      <c r="H6" s="10" t="s">
        <v>397</v>
      </c>
      <c r="I6" s="11" t="str">
        <f>IF(ISERROR(INDEX(Matches!$E:$E,MATCH($D6,Matches!F:F,0))),"",INDEX(Matches!$E:$E,MATCH($D6,Matches!F:F,0)))</f>
        <v/>
      </c>
      <c r="J6" s="12" t="str">
        <f>IF(ISERROR(INDEX(Matches!$E:$E,MATCH($D6,Matches!G:G,0))),"",INDEX(Matches!$E:$E,MATCH($D6,Matches!G:G,0)))</f>
        <v/>
      </c>
      <c r="K6" s="13" t="s">
        <v>397</v>
      </c>
      <c r="L6" s="14" t="str">
        <f>IF(ISERROR(INDEX(Matches!$E:$E,MATCH($D6,Matches!G:G,0))),"",INDEX(Matches!$E:$E,MATCH($D6,Matches!G:G,0)))</f>
        <v/>
      </c>
      <c r="M6" s="12" t="str">
        <f>IF(ISERROR(INDEX(Matches!$E:$E,MATCH($D6,Matches!H:H,0))),"",INDEX(Matches!$E:$E,MATCH($D6,Matches!H:H,0)))</f>
        <v/>
      </c>
      <c r="N6" s="13" t="s">
        <v>397</v>
      </c>
      <c r="O6" s="14" t="str">
        <f>IF(ISERROR(INDEX(Matches!$E:$E,MATCH($D6,Matches!H:H,0))),"",INDEX(Matches!$E:$E,MATCH($D6,Matches!H:H,0)))</f>
        <v/>
      </c>
      <c r="P6" s="12" t="str">
        <f>IF(ISERROR(INDEX(Matches!$E:$E,MATCH($D6,Matches!I:I,0))),"",INDEX(Matches!$E:$E,MATCH($D6,Matches!I:I,0)))</f>
        <v/>
      </c>
      <c r="Q6" s="13" t="s">
        <v>397</v>
      </c>
      <c r="R6" s="14" t="str">
        <f>IF(ISERROR(INDEX(Matches!$E:$E,MATCH($D6,Matches!I:I,0))),"",INDEX(Matches!$E:$E,MATCH($D6,Matches!I:I,0)))</f>
        <v/>
      </c>
      <c r="S6" s="12" t="str">
        <f>IF(ISERROR(INDEX(Matches!$E:$E,MATCH($D6,Matches!J:J,0))),"",INDEX(Matches!$E:$E,MATCH($D6,Matches!J:J,0)))</f>
        <v/>
      </c>
      <c r="T6" s="13" t="s">
        <v>397</v>
      </c>
      <c r="U6" s="14" t="str">
        <f>IF(ISERROR(INDEX(Matches!$E:$E,MATCH($D6,Matches!J:J,0))),"",INDEX(Matches!$E:$E,MATCH($D6,Matches!J:J,0)))</f>
        <v/>
      </c>
      <c r="V6" s="12" t="str">
        <f>IF(ISERROR(INDEX(Matches!$E:$E,MATCH($D6,Matches!K:K,0))),"",INDEX(Matches!$E:$E,MATCH($D6,Matches!K:K,0)))</f>
        <v/>
      </c>
      <c r="W6" s="13" t="s">
        <v>397</v>
      </c>
      <c r="X6" s="14" t="str">
        <f>IF(ISERROR(INDEX(Matches!$E:$E,MATCH($D6,Matches!K:K,0))),"",INDEX(Matches!$E:$E,MATCH($D6,Matches!K:K,0)))</f>
        <v/>
      </c>
      <c r="Y6" s="12" t="str">
        <f>IF(ISERROR(INDEX(Matches!$E:$E,MATCH($D6,Matches!L:L,0))),"",INDEX(Matches!$E:$E,MATCH($D6,Matches!L:L,0)))</f>
        <v/>
      </c>
      <c r="Z6" s="13" t="s">
        <v>397</v>
      </c>
      <c r="AA6" s="14" t="str">
        <f>IF(ISERROR(INDEX(Matches!$E:$E,MATCH($D6,Matches!L:L,0))),"",INDEX(Matches!$E:$E,MATCH($D6,Matches!L:L,0)))</f>
        <v/>
      </c>
      <c r="AB6" s="2"/>
    </row>
    <row r="7" spans="1:28" ht="30" customHeight="1" x14ac:dyDescent="0.25">
      <c r="B7" s="8"/>
      <c r="C7" s="8"/>
      <c r="D7" s="8"/>
      <c r="E7" s="8"/>
      <c r="F7" s="26"/>
      <c r="G7" s="12" t="str">
        <f>IF(ISERROR(INDEX(Matches!$E:$E,MATCH($D7,Matches!F:F,0))),"",INDEX(Matches!$E:$E,MATCH($D7,Matches!F:F,0)))</f>
        <v/>
      </c>
      <c r="H7" s="10" t="s">
        <v>397</v>
      </c>
      <c r="I7" s="11" t="str">
        <f>IF(ISERROR(INDEX(Matches!$E:$E,MATCH($D7,Matches!F:F,0))),"",INDEX(Matches!$E:$E,MATCH($D7,Matches!F:F,0)))</f>
        <v/>
      </c>
      <c r="J7" s="12" t="str">
        <f>IF(ISERROR(INDEX(Matches!$E:$E,MATCH($D7,Matches!G:G,0))),"",INDEX(Matches!$E:$E,MATCH($D7,Matches!G:G,0)))</f>
        <v/>
      </c>
      <c r="K7" s="13" t="s">
        <v>397</v>
      </c>
      <c r="L7" s="14" t="str">
        <f>IF(ISERROR(INDEX(Matches!$E:$E,MATCH($D7,Matches!G:G,0))),"",INDEX(Matches!$E:$E,MATCH($D7,Matches!G:G,0)))</f>
        <v/>
      </c>
      <c r="M7" s="12" t="str">
        <f>IF(ISERROR(INDEX(Matches!$E:$E,MATCH($D7,Matches!H:H,0))),"",INDEX(Matches!$E:$E,MATCH($D7,Matches!H:H,0)))</f>
        <v/>
      </c>
      <c r="N7" s="13" t="s">
        <v>397</v>
      </c>
      <c r="O7" s="14" t="str">
        <f>IF(ISERROR(INDEX(Matches!$E:$E,MATCH($D7,Matches!H:H,0))),"",INDEX(Matches!$E:$E,MATCH($D7,Matches!H:H,0)))</f>
        <v/>
      </c>
      <c r="P7" s="12" t="str">
        <f>IF(ISERROR(INDEX(Matches!$E:$E,MATCH($D7,Matches!I:I,0))),"",INDEX(Matches!$E:$E,MATCH($D7,Matches!I:I,0)))</f>
        <v/>
      </c>
      <c r="Q7" s="13" t="s">
        <v>397</v>
      </c>
      <c r="R7" s="14" t="str">
        <f>IF(ISERROR(INDEX(Matches!$E:$E,MATCH($D7,Matches!I:I,0))),"",INDEX(Matches!$E:$E,MATCH($D7,Matches!I:I,0)))</f>
        <v/>
      </c>
      <c r="S7" s="12" t="str">
        <f>IF(ISERROR(INDEX(Matches!$E:$E,MATCH($D7,Matches!J:J,0))),"",INDEX(Matches!$E:$E,MATCH($D7,Matches!J:J,0)))</f>
        <v/>
      </c>
      <c r="T7" s="13" t="s">
        <v>397</v>
      </c>
      <c r="U7" s="14" t="str">
        <f>IF(ISERROR(INDEX(Matches!$E:$E,MATCH($D7,Matches!J:J,0))),"",INDEX(Matches!$E:$E,MATCH($D7,Matches!J:J,0)))</f>
        <v/>
      </c>
      <c r="V7" s="12" t="str">
        <f>IF(ISERROR(INDEX(Matches!$E:$E,MATCH($D7,Matches!K:K,0))),"",INDEX(Matches!$E:$E,MATCH($D7,Matches!K:K,0)))</f>
        <v/>
      </c>
      <c r="W7" s="13" t="s">
        <v>397</v>
      </c>
      <c r="X7" s="14" t="str">
        <f>IF(ISERROR(INDEX(Matches!$E:$E,MATCH($D7,Matches!K:K,0))),"",INDEX(Matches!$E:$E,MATCH($D7,Matches!K:K,0)))</f>
        <v/>
      </c>
      <c r="Y7" s="12" t="str">
        <f>IF(ISERROR(INDEX(Matches!$E:$E,MATCH($D7,Matches!L:L,0))),"",INDEX(Matches!$E:$E,MATCH($D7,Matches!L:L,0)))</f>
        <v/>
      </c>
      <c r="Z7" s="13" t="s">
        <v>397</v>
      </c>
      <c r="AA7" s="14" t="str">
        <f>IF(ISERROR(INDEX(Matches!$E:$E,MATCH($D7,Matches!L:L,0))),"",INDEX(Matches!$E:$E,MATCH($D7,Matches!L:L,0)))</f>
        <v/>
      </c>
      <c r="AB7" s="2"/>
    </row>
    <row r="8" spans="1:28" ht="30" customHeight="1" x14ac:dyDescent="0.25">
      <c r="B8" s="8"/>
      <c r="C8" s="8"/>
      <c r="D8" s="8"/>
      <c r="E8" s="8"/>
      <c r="F8" s="26"/>
      <c r="G8" s="12" t="str">
        <f>IF(ISERROR(INDEX(Matches!$E:$E,MATCH($D8,Matches!F:F,0))),"",INDEX(Matches!$E:$E,MATCH($D8,Matches!F:F,0)))</f>
        <v/>
      </c>
      <c r="H8" s="15"/>
      <c r="I8" s="15"/>
      <c r="J8" s="12" t="str">
        <f>IF(ISERROR(INDEX(Matches!$E:$E,MATCH($D8,Matches!G:G,0))),"",INDEX(Matches!$E:$E,MATCH($D8,Matches!G:G,0)))</f>
        <v/>
      </c>
      <c r="K8" s="15"/>
      <c r="L8" s="14"/>
      <c r="M8" s="12" t="str">
        <f>IF(ISERROR(INDEX(Matches!$E:$E,MATCH($D8,Matches!H:H,0))),"",INDEX(Matches!$E:$E,MATCH($D8,Matches!H:H,0)))</f>
        <v/>
      </c>
      <c r="N8" s="15"/>
      <c r="O8" s="14"/>
      <c r="P8" s="12" t="str">
        <f>IF(ISERROR(INDEX(Matches!$E:$E,MATCH($D8,Matches!I:I,0))),"",INDEX(Matches!$E:$E,MATCH($D8,Matches!I:I,0)))</f>
        <v/>
      </c>
      <c r="Q8" s="15"/>
      <c r="R8" s="14"/>
      <c r="S8" s="12" t="str">
        <f>IF(ISERROR(INDEX(Matches!$E:$E,MATCH($D8,Matches!J:J,0))),"",INDEX(Matches!$E:$E,MATCH($D8,Matches!J:J,0)))</f>
        <v/>
      </c>
      <c r="T8" s="15"/>
      <c r="U8" s="14"/>
      <c r="V8" s="12" t="str">
        <f>IF(ISERROR(INDEX(Matches!$E:$E,MATCH($D8,Matches!K:K,0))),"",INDEX(Matches!$E:$E,MATCH($D8,Matches!K:K,0)))</f>
        <v/>
      </c>
      <c r="W8" s="15"/>
      <c r="X8" s="14"/>
      <c r="Y8" s="12" t="str">
        <f>IF(ISERROR(INDEX(Matches!$E:$E,MATCH($D8,Matches!L:L,0))),"",INDEX(Matches!$E:$E,MATCH($D8,Matches!L:L,0)))</f>
        <v/>
      </c>
      <c r="Z8" s="15"/>
      <c r="AA8" s="14"/>
      <c r="AB8" s="2"/>
    </row>
    <row r="9" spans="1:28" ht="30" customHeight="1" x14ac:dyDescent="0.25">
      <c r="B9" s="8"/>
      <c r="C9" s="8"/>
      <c r="D9" s="8"/>
      <c r="E9" s="8"/>
      <c r="F9" s="26"/>
      <c r="G9" s="12" t="str">
        <f>IF(ISERROR(INDEX(Matches!$E:$E,MATCH($D9,Matches!F:F,0))),"",INDEX(Matches!$E:$E,MATCH($D9,Matches!F:F,0)))</f>
        <v/>
      </c>
      <c r="H9" s="15"/>
      <c r="I9" s="15"/>
      <c r="J9" s="12" t="str">
        <f>IF(ISERROR(INDEX(Matches!$E:$E,MATCH($D9,Matches!G:G,0))),"",INDEX(Matches!$E:$E,MATCH($D9,Matches!G:G,0)))</f>
        <v/>
      </c>
      <c r="K9" s="15"/>
      <c r="L9" s="14"/>
      <c r="M9" s="12" t="str">
        <f>IF(ISERROR(INDEX(Matches!$E:$E,MATCH($D9,Matches!H:H,0))),"",INDEX(Matches!$E:$E,MATCH($D9,Matches!H:H,0)))</f>
        <v/>
      </c>
      <c r="N9" s="15"/>
      <c r="O9" s="14"/>
      <c r="P9" s="12" t="str">
        <f>IF(ISERROR(INDEX(Matches!$E:$E,MATCH($D9,Matches!I:I,0))),"",INDEX(Matches!$E:$E,MATCH($D9,Matches!I:I,0)))</f>
        <v/>
      </c>
      <c r="Q9" s="15"/>
      <c r="R9" s="14"/>
      <c r="S9" s="12" t="str">
        <f>IF(ISERROR(INDEX(Matches!$E:$E,MATCH($D9,Matches!J:J,0))),"",INDEX(Matches!$E:$E,MATCH($D9,Matches!J:J,0)))</f>
        <v/>
      </c>
      <c r="T9" s="15"/>
      <c r="U9" s="14"/>
      <c r="V9" s="12" t="str">
        <f>IF(ISERROR(INDEX(Matches!$E:$E,MATCH($D9,Matches!K:K,0))),"",INDEX(Matches!$E:$E,MATCH($D9,Matches!K:K,0)))</f>
        <v/>
      </c>
      <c r="W9" s="15"/>
      <c r="X9" s="14"/>
      <c r="Y9" s="12" t="str">
        <f>IF(ISERROR(INDEX(Matches!$E:$E,MATCH($D9,Matches!L:L,0))),"",INDEX(Matches!$E:$E,MATCH($D9,Matches!L:L,0)))</f>
        <v/>
      </c>
      <c r="Z9" s="15"/>
      <c r="AA9" s="14"/>
      <c r="AB9" s="2"/>
    </row>
    <row r="10" spans="1:28" ht="30" customHeight="1" x14ac:dyDescent="0.25">
      <c r="B10" s="8"/>
      <c r="C10" s="8"/>
      <c r="D10" s="8"/>
      <c r="E10" s="8"/>
      <c r="F10" s="26"/>
      <c r="G10" s="12" t="str">
        <f>IF(ISERROR(INDEX(Matches!$E:$E,MATCH($D10,Matches!F:F,0))),"",INDEX(Matches!$E:$E,MATCH($D10,Matches!F:F,0)))</f>
        <v/>
      </c>
      <c r="H10" s="15"/>
      <c r="I10" s="15"/>
      <c r="J10" s="12" t="str">
        <f>IF(ISERROR(INDEX(Matches!$E:$E,MATCH($D10,Matches!G:G,0))),"",INDEX(Matches!$E:$E,MATCH($D10,Matches!G:G,0)))</f>
        <v/>
      </c>
      <c r="K10" s="15"/>
      <c r="L10" s="14"/>
      <c r="M10" s="12" t="str">
        <f>IF(ISERROR(INDEX(Matches!$E:$E,MATCH($D10,Matches!H:H,0))),"",INDEX(Matches!$E:$E,MATCH($D10,Matches!H:H,0)))</f>
        <v/>
      </c>
      <c r="N10" s="15"/>
      <c r="O10" s="14"/>
      <c r="P10" s="12" t="str">
        <f>IF(ISERROR(INDEX(Matches!$E:$E,MATCH($D10,Matches!I:I,0))),"",INDEX(Matches!$E:$E,MATCH($D10,Matches!I:I,0)))</f>
        <v/>
      </c>
      <c r="Q10" s="15"/>
      <c r="R10" s="14"/>
      <c r="S10" s="12" t="str">
        <f>IF(ISERROR(INDEX(Matches!$E:$E,MATCH($D10,Matches!J:J,0))),"",INDEX(Matches!$E:$E,MATCH($D10,Matches!J:J,0)))</f>
        <v/>
      </c>
      <c r="T10" s="15"/>
      <c r="U10" s="14"/>
      <c r="V10" s="12" t="str">
        <f>IF(ISERROR(INDEX(Matches!$E:$E,MATCH($D10,Matches!K:K,0))),"",INDEX(Matches!$E:$E,MATCH($D10,Matches!K:K,0)))</f>
        <v/>
      </c>
      <c r="W10" s="15"/>
      <c r="X10" s="14"/>
      <c r="Y10" s="12" t="str">
        <f>IF(ISERROR(INDEX(Matches!$E:$E,MATCH($D10,Matches!L:L,0))),"",INDEX(Matches!$E:$E,MATCH($D10,Matches!L:L,0)))</f>
        <v/>
      </c>
      <c r="Z10" s="15"/>
      <c r="AA10" s="14"/>
      <c r="AB10" s="2"/>
    </row>
    <row r="11" spans="1:28" ht="30" customHeight="1" x14ac:dyDescent="0.25">
      <c r="B11" s="8"/>
      <c r="C11" s="8"/>
      <c r="D11" s="8"/>
      <c r="E11" s="8"/>
      <c r="F11" s="26"/>
      <c r="G11" s="12" t="str">
        <f>IF(ISERROR(INDEX(Matches!$E:$E,MATCH($D11,Matches!F:F,0))),"",INDEX(Matches!$E:$E,MATCH($D11,Matches!F:F,0)))</f>
        <v/>
      </c>
      <c r="H11" s="15"/>
      <c r="I11" s="15"/>
      <c r="J11" s="12" t="str">
        <f>IF(ISERROR(INDEX(Matches!$E:$E,MATCH($D11,Matches!G:G,0))),"",INDEX(Matches!$E:$E,MATCH($D11,Matches!G:G,0)))</f>
        <v/>
      </c>
      <c r="K11" s="15"/>
      <c r="L11" s="14"/>
      <c r="M11" s="12" t="str">
        <f>IF(ISERROR(INDEX(Matches!$E:$E,MATCH($D11,Matches!H:H,0))),"",INDEX(Matches!$E:$E,MATCH($D11,Matches!H:H,0)))</f>
        <v/>
      </c>
      <c r="N11" s="15"/>
      <c r="O11" s="14"/>
      <c r="P11" s="12" t="str">
        <f>IF(ISERROR(INDEX(Matches!$E:$E,MATCH($D11,Matches!I:I,0))),"",INDEX(Matches!$E:$E,MATCH($D11,Matches!I:I,0)))</f>
        <v/>
      </c>
      <c r="Q11" s="15"/>
      <c r="R11" s="14"/>
      <c r="S11" s="12" t="str">
        <f>IF(ISERROR(INDEX(Matches!$E:$E,MATCH($D11,Matches!J:J,0))),"",INDEX(Matches!$E:$E,MATCH($D11,Matches!J:J,0)))</f>
        <v/>
      </c>
      <c r="T11" s="15"/>
      <c r="U11" s="14"/>
      <c r="V11" s="12" t="str">
        <f>IF(ISERROR(INDEX(Matches!$E:$E,MATCH($D11,Matches!K:K,0))),"",INDEX(Matches!$E:$E,MATCH($D11,Matches!K:K,0)))</f>
        <v/>
      </c>
      <c r="W11" s="15"/>
      <c r="X11" s="14"/>
      <c r="Y11" s="12" t="str">
        <f>IF(ISERROR(INDEX(Matches!$E:$E,MATCH($D11,Matches!L:L,0))),"",INDEX(Matches!$E:$E,MATCH($D11,Matches!L:L,0)))</f>
        <v/>
      </c>
      <c r="Z11" s="15"/>
      <c r="AA11" s="14"/>
      <c r="AB11" s="2"/>
    </row>
    <row r="12" spans="1:28" ht="30" customHeight="1" x14ac:dyDescent="0.25">
      <c r="B12" s="8"/>
      <c r="C12" s="8"/>
      <c r="D12" s="8"/>
      <c r="E12" s="8"/>
      <c r="F12" s="26"/>
      <c r="G12" s="12" t="str">
        <f>IF(ISERROR(INDEX(Matches!$E:$E,MATCH($D12,Matches!F:F,0))),"",INDEX(Matches!$E:$E,MATCH($D12,Matches!F:F,0)))</f>
        <v/>
      </c>
      <c r="H12" s="15"/>
      <c r="I12" s="15"/>
      <c r="J12" s="12" t="str">
        <f>IF(ISERROR(INDEX(Matches!$E:$E,MATCH($D12,Matches!G:G,0))),"",INDEX(Matches!$E:$E,MATCH($D12,Matches!G:G,0)))</f>
        <v/>
      </c>
      <c r="K12" s="15"/>
      <c r="L12" s="14"/>
      <c r="M12" s="12" t="str">
        <f>IF(ISERROR(INDEX(Matches!$E:$E,MATCH($D12,Matches!H:H,0))),"",INDEX(Matches!$E:$E,MATCH($D12,Matches!H:H,0)))</f>
        <v/>
      </c>
      <c r="N12" s="15"/>
      <c r="O12" s="14"/>
      <c r="P12" s="12" t="str">
        <f>IF(ISERROR(INDEX(Matches!$E:$E,MATCH($D12,Matches!I:I,0))),"",INDEX(Matches!$E:$E,MATCH($D12,Matches!I:I,0)))</f>
        <v/>
      </c>
      <c r="Q12" s="15"/>
      <c r="R12" s="14"/>
      <c r="S12" s="12" t="str">
        <f>IF(ISERROR(INDEX(Matches!$E:$E,MATCH($D12,Matches!J:J,0))),"",INDEX(Matches!$E:$E,MATCH($D12,Matches!J:J,0)))</f>
        <v/>
      </c>
      <c r="T12" s="15"/>
      <c r="U12" s="14"/>
      <c r="V12" s="12" t="str">
        <f>IF(ISERROR(INDEX(Matches!$E:$E,MATCH($D12,Matches!K:K,0))),"",INDEX(Matches!$E:$E,MATCH($D12,Matches!K:K,0)))</f>
        <v/>
      </c>
      <c r="W12" s="15"/>
      <c r="X12" s="14"/>
      <c r="Y12" s="12" t="str">
        <f>IF(ISERROR(INDEX(Matches!$E:$E,MATCH($D12,Matches!L:L,0))),"",INDEX(Matches!$E:$E,MATCH($D12,Matches!L:L,0)))</f>
        <v/>
      </c>
      <c r="Z12" s="15"/>
      <c r="AA12" s="14"/>
      <c r="AB12" s="2"/>
    </row>
    <row r="13" spans="1:28" ht="30" customHeight="1" x14ac:dyDescent="0.25">
      <c r="B13" s="8"/>
      <c r="C13" s="8"/>
      <c r="D13" s="8"/>
      <c r="E13" s="8"/>
      <c r="F13" s="26"/>
      <c r="G13" s="12" t="str">
        <f>IF(ISERROR(INDEX(Matches!$E:$E,MATCH($D13,Matches!F:F,0))),"",INDEX(Matches!$E:$E,MATCH($D13,Matches!F:F,0)))</f>
        <v/>
      </c>
      <c r="H13" s="15"/>
      <c r="I13" s="15"/>
      <c r="J13" s="12" t="str">
        <f>IF(ISERROR(INDEX(Matches!$E:$E,MATCH($D13,Matches!G:G,0))),"",INDEX(Matches!$E:$E,MATCH($D13,Matches!G:G,0)))</f>
        <v/>
      </c>
      <c r="K13" s="15"/>
      <c r="L13" s="14"/>
      <c r="M13" s="12" t="str">
        <f>IF(ISERROR(INDEX(Matches!$E:$E,MATCH($D13,Matches!H:H,0))),"",INDEX(Matches!$E:$E,MATCH($D13,Matches!H:H,0)))</f>
        <v/>
      </c>
      <c r="N13" s="15"/>
      <c r="O13" s="14"/>
      <c r="P13" s="12" t="str">
        <f>IF(ISERROR(INDEX(Matches!$E:$E,MATCH($D13,Matches!I:I,0))),"",INDEX(Matches!$E:$E,MATCH($D13,Matches!I:I,0)))</f>
        <v/>
      </c>
      <c r="Q13" s="15"/>
      <c r="R13" s="14"/>
      <c r="S13" s="12" t="str">
        <f>IF(ISERROR(INDEX(Matches!$E:$E,MATCH($D13,Matches!J:J,0))),"",INDEX(Matches!$E:$E,MATCH($D13,Matches!J:J,0)))</f>
        <v/>
      </c>
      <c r="T13" s="15"/>
      <c r="U13" s="14"/>
      <c r="V13" s="12" t="str">
        <f>IF(ISERROR(INDEX(Matches!$E:$E,MATCH($D13,Matches!K:K,0))),"",INDEX(Matches!$E:$E,MATCH($D13,Matches!K:K,0)))</f>
        <v/>
      </c>
      <c r="W13" s="15"/>
      <c r="X13" s="14"/>
      <c r="Y13" s="12" t="str">
        <f>IF(ISERROR(INDEX(Matches!$E:$E,MATCH($D13,Matches!L:L,0))),"",INDEX(Matches!$E:$E,MATCH($D13,Matches!L:L,0)))</f>
        <v/>
      </c>
      <c r="Z13" s="15"/>
      <c r="AA13" s="14"/>
      <c r="AB13" s="2"/>
    </row>
    <row r="14" spans="1:28" ht="30" customHeight="1" x14ac:dyDescent="0.25">
      <c r="B14" s="8"/>
      <c r="C14" s="8"/>
      <c r="D14" s="8"/>
      <c r="E14" s="8"/>
      <c r="F14" s="26"/>
      <c r="G14" s="12" t="str">
        <f>IF(ISERROR(INDEX(Matches!$E:$E,MATCH($D14,Matches!F:F,0))),"",INDEX(Matches!$E:$E,MATCH($D14,Matches!F:F,0)))</f>
        <v/>
      </c>
      <c r="H14" s="15"/>
      <c r="I14" s="15"/>
      <c r="J14" s="12" t="str">
        <f>IF(ISERROR(INDEX(Matches!$E:$E,MATCH($D14,Matches!G:G,0))),"",INDEX(Matches!$E:$E,MATCH($D14,Matches!G:G,0)))</f>
        <v/>
      </c>
      <c r="K14" s="15"/>
      <c r="L14" s="14"/>
      <c r="M14" s="12" t="str">
        <f>IF(ISERROR(INDEX(Matches!$E:$E,MATCH($D14,Matches!H:H,0))),"",INDEX(Matches!$E:$E,MATCH($D14,Matches!H:H,0)))</f>
        <v/>
      </c>
      <c r="N14" s="15"/>
      <c r="O14" s="14"/>
      <c r="P14" s="12" t="str">
        <f>IF(ISERROR(INDEX(Matches!$E:$E,MATCH($D14,Matches!I:I,0))),"",INDEX(Matches!$E:$E,MATCH($D14,Matches!I:I,0)))</f>
        <v/>
      </c>
      <c r="Q14" s="15"/>
      <c r="R14" s="14"/>
      <c r="S14" s="12" t="str">
        <f>IF(ISERROR(INDEX(Matches!$E:$E,MATCH($D14,Matches!J:J,0))),"",INDEX(Matches!$E:$E,MATCH($D14,Matches!J:J,0)))</f>
        <v/>
      </c>
      <c r="T14" s="15"/>
      <c r="U14" s="14"/>
      <c r="V14" s="12" t="str">
        <f>IF(ISERROR(INDEX(Matches!$E:$E,MATCH($D14,Matches!K:K,0))),"",INDEX(Matches!$E:$E,MATCH($D14,Matches!K:K,0)))</f>
        <v/>
      </c>
      <c r="W14" s="15"/>
      <c r="X14" s="14"/>
      <c r="Y14" s="12" t="str">
        <f>IF(ISERROR(INDEX(Matches!$E:$E,MATCH($D14,Matches!L:L,0))),"",INDEX(Matches!$E:$E,MATCH($D14,Matches!L:L,0)))</f>
        <v/>
      </c>
      <c r="Z14" s="15"/>
      <c r="AA14" s="14"/>
      <c r="AB14" s="2"/>
    </row>
    <row r="15" spans="1:28" ht="30" customHeight="1" thickBot="1" x14ac:dyDescent="0.3">
      <c r="B15" s="27"/>
      <c r="C15" s="27"/>
      <c r="D15" s="27"/>
      <c r="E15" s="27"/>
      <c r="F15" s="26"/>
      <c r="G15" s="12" t="str">
        <f>IF(ISERROR(INDEX(Matches!$E:$E,MATCH($D15,Matches!F:F,0))),"",INDEX(Matches!$E:$E,MATCH($D15,Matches!F:F,0)))</f>
        <v/>
      </c>
      <c r="H15" s="15"/>
      <c r="I15" s="15"/>
      <c r="J15" s="12" t="str">
        <f>IF(ISERROR(INDEX(Matches!$E:$E,MATCH($D15,Matches!G:G,0))),"",INDEX(Matches!$E:$E,MATCH($D15,Matches!G:G,0)))</f>
        <v/>
      </c>
      <c r="K15" s="15"/>
      <c r="L15" s="14"/>
      <c r="M15" s="12" t="str">
        <f>IF(ISERROR(INDEX(Matches!$E:$E,MATCH($D15,Matches!H:H,0))),"",INDEX(Matches!$E:$E,MATCH($D15,Matches!H:H,0)))</f>
        <v/>
      </c>
      <c r="N15" s="15"/>
      <c r="O15" s="14"/>
      <c r="P15" s="12" t="str">
        <f>IF(ISERROR(INDEX(Matches!$E:$E,MATCH($D15,Matches!I:I,0))),"",INDEX(Matches!$E:$E,MATCH($D15,Matches!I:I,0)))</f>
        <v/>
      </c>
      <c r="Q15" s="15"/>
      <c r="R15" s="14"/>
      <c r="S15" s="12" t="str">
        <f>IF(ISERROR(INDEX(Matches!$E:$E,MATCH($D15,Matches!J:J,0))),"",INDEX(Matches!$E:$E,MATCH($D15,Matches!J:J,0)))</f>
        <v/>
      </c>
      <c r="T15" s="15"/>
      <c r="U15" s="14"/>
      <c r="V15" s="12" t="str">
        <f>IF(ISERROR(INDEX(Matches!$E:$E,MATCH($D15,Matches!K:K,0))),"",INDEX(Matches!$E:$E,MATCH($D15,Matches!K:K,0)))</f>
        <v/>
      </c>
      <c r="W15" s="15"/>
      <c r="X15" s="14"/>
      <c r="Y15" s="12" t="str">
        <f>IF(ISERROR(INDEX(Matches!$E:$E,MATCH($D15,Matches!L:L,0))),"",INDEX(Matches!$E:$E,MATCH($D15,Matches!L:L,0)))</f>
        <v/>
      </c>
      <c r="Z15" s="15"/>
      <c r="AA15" s="14"/>
      <c r="AB15" s="2"/>
    </row>
    <row r="16" spans="1:28" ht="30" customHeight="1" thickTop="1" x14ac:dyDescent="0.25">
      <c r="B16" s="30"/>
      <c r="C16" s="30"/>
      <c r="D16" s="30"/>
      <c r="E16" s="30"/>
      <c r="F16" s="31" t="s">
        <v>372</v>
      </c>
      <c r="G16" s="32" t="str">
        <f>IF(SUM(G5:G15)=0,"",SUM(G5:G15))</f>
        <v/>
      </c>
      <c r="H16" s="33"/>
      <c r="I16" s="33"/>
      <c r="J16" s="32" t="str">
        <f>IF(SUM(J5:J15)=0,"",SUM(J5:J15))</f>
        <v/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 t="str">
        <f>IF(SUM(V5:V15)=0,"",SUM(V5:V15))</f>
        <v/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0</v>
      </c>
    </row>
    <row r="17" spans="1:29" ht="30" customHeight="1" x14ac:dyDescent="0.25">
      <c r="B17" s="21"/>
      <c r="C17" s="21"/>
      <c r="D17" s="21"/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 t="str">
        <f>IF(SUM(L5:L7)=0,"",SUM(L5:L7))</f>
        <v/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 t="str">
        <f>IF(SUM(X5:X7)=0,"",SUM(X5:X7))</f>
        <v/>
      </c>
      <c r="Y17" s="12"/>
      <c r="Z17" s="15"/>
      <c r="AA17" s="15" t="str">
        <f>IF(SUM(AA5:AA7)=0,"",SUM(AA5:AA7))</f>
        <v/>
      </c>
      <c r="AB17" s="2">
        <f>SUM(G17:AA17)</f>
        <v>0</v>
      </c>
      <c r="AC17" s="3">
        <f>INT(SUM(G17:AA17)/3)</f>
        <v>0</v>
      </c>
    </row>
    <row r="18" spans="1:29" ht="30" customHeight="1" thickBot="1" x14ac:dyDescent="0.3">
      <c r="B18" s="21"/>
      <c r="C18" s="21"/>
      <c r="D18" s="21"/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/>
      <c r="C19" s="21"/>
      <c r="D19" s="21"/>
      <c r="E19" s="21"/>
      <c r="F19" s="18"/>
      <c r="G19" s="124">
        <f>IF((AB16-AC17)&lt;0,0,AB16-AC17)</f>
        <v>0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/>
      <c r="C20" s="21"/>
      <c r="D20" s="21"/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/>
      <c r="C21" s="21"/>
      <c r="D21" s="21"/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/>
      <c r="C22" s="21"/>
      <c r="D22" s="21"/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MICKY QUINN'S SHIRT</v>
      </c>
      <c r="C24" s="131"/>
      <c r="D24" s="132"/>
      <c r="E24" s="136" t="str">
        <f>INDEX(Owners!$A:$A,MATCH(B24,Owners!$B:$B,0))</f>
        <v>Andy Charleston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f>A4</f>
        <v>26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/>
      <c r="C26" s="8"/>
      <c r="D26" s="8"/>
      <c r="E26" s="85"/>
      <c r="F26" s="26"/>
      <c r="G26" s="9" t="str">
        <f>IF(ISERROR(INDEX(Matches!$E:$E,MATCH($D26,Matches!F:F,0))),"",INDEX(Matches!$E:$E,MATCH($D26,Matches!F:F,0)))</f>
        <v/>
      </c>
      <c r="H26" s="10" t="s">
        <v>397</v>
      </c>
      <c r="I26" s="11" t="str">
        <f>IF(ISERROR(INDEX(Matches!$E:$E,MATCH($D26,Matches!F:F,0))),"",INDEX(Matches!$E:$E,MATCH($D26,Matches!F:F,0)))</f>
        <v/>
      </c>
      <c r="J26" s="12" t="str">
        <f>IF(ISERROR(INDEX(Matches!$E:$E,MATCH($D26,Matches!G:G,0))),"",INDEX(Matches!$E:$E,MATCH($D26,Matches!G:G,0)))</f>
        <v/>
      </c>
      <c r="K26" s="13" t="s">
        <v>397</v>
      </c>
      <c r="L26" s="14" t="str">
        <f>IF(ISERROR(INDEX(Matches!$E:$E,MATCH($D26,Matches!G:G,0))),"",INDEX(Matches!$E:$E,MATCH($D26,Matches!G:G,0)))</f>
        <v/>
      </c>
      <c r="M26" s="12" t="str">
        <f>IF(ISERROR(INDEX(Matches!$E:$E,MATCH($D26,Matches!H:H,0))),"",INDEX(Matches!$E:$E,MATCH($D26,Matches!H:H,0)))</f>
        <v/>
      </c>
      <c r="N26" s="13" t="s">
        <v>397</v>
      </c>
      <c r="O26" s="14" t="str">
        <f>IF(ISERROR(INDEX(Matches!$E:$E,MATCH($D26,Matches!H:H,0))),"",INDEX(Matches!$E:$E,MATCH($D26,Matches!H:H,0)))</f>
        <v/>
      </c>
      <c r="P26" s="12" t="str">
        <f>IF(ISERROR(INDEX(Matches!$E:$E,MATCH($D26,Matches!I:I,0))),"",INDEX(Matches!$E:$E,MATCH($D26,Matches!I:I,0)))</f>
        <v/>
      </c>
      <c r="Q26" s="13" t="s">
        <v>397</v>
      </c>
      <c r="R26" s="14" t="str">
        <f>IF(ISERROR(INDEX(Matches!$E:$E,MATCH($D26,Matches!I:I,0))),"",INDEX(Matches!$E:$E,MATCH($D26,Matches!I:I,0)))</f>
        <v/>
      </c>
      <c r="S26" s="12" t="str">
        <f>IF(ISERROR(INDEX(Matches!$E:$E,MATCH($D26,Matches!J:J,0))),"",INDEX(Matches!$E:$E,MATCH($D26,Matches!J:J,0)))</f>
        <v/>
      </c>
      <c r="T26" s="13" t="s">
        <v>397</v>
      </c>
      <c r="U26" s="14" t="str">
        <f>IF(ISERROR(INDEX(Matches!$E:$E,MATCH($D26,Matches!J:J,0))),"",INDEX(Matches!$E:$E,MATCH($D26,Matches!J:J,0)))</f>
        <v/>
      </c>
      <c r="V26" s="12" t="str">
        <f>IF(ISERROR(INDEX(Matches!$E:$E,MATCH($D26,Matches!K:K,0))),"",INDEX(Matches!$E:$E,MATCH($D26,Matches!K:K,0)))</f>
        <v/>
      </c>
      <c r="W26" s="13" t="s">
        <v>397</v>
      </c>
      <c r="X26" s="14" t="str">
        <f>IF(ISERROR(INDEX(Matches!$E:$E,MATCH($D26,Matches!K:K,0))),"",INDEX(Matches!$E:$E,MATCH($D26,Matches!K:K,0)))</f>
        <v/>
      </c>
      <c r="Y26" s="12" t="str">
        <f>IF(ISERROR(INDEX(Matches!$E:$E,MATCH($D26,Matches!L:L,0))),"",INDEX(Matches!$E:$E,MATCH($D26,Matches!L:L,0)))</f>
        <v/>
      </c>
      <c r="Z26" s="13" t="s">
        <v>397</v>
      </c>
      <c r="AA26" s="14" t="str">
        <f>IF(ISERROR(INDEX(Matches!$E:$E,MATCH($D26,Matches!L:L,0))),"",INDEX(Matches!$E:$E,MATCH($D26,Matches!L:L,0)))</f>
        <v/>
      </c>
      <c r="AB26" s="2"/>
    </row>
    <row r="27" spans="1:29" ht="30" customHeight="1" x14ac:dyDescent="0.25">
      <c r="B27" s="8"/>
      <c r="C27" s="8"/>
      <c r="D27" s="8"/>
      <c r="E27" s="20"/>
      <c r="F27" s="26"/>
      <c r="G27" s="12" t="str">
        <f>IF(ISERROR(INDEX(Matches!$E:$E,MATCH($D27,Matches!F:F,0))),"",INDEX(Matches!$E:$E,MATCH($D27,Matches!F:F,0)))</f>
        <v/>
      </c>
      <c r="H27" s="13" t="s">
        <v>397</v>
      </c>
      <c r="I27" s="15" t="str">
        <f>IF(ISERROR(INDEX(Matches!$E:$E,MATCH($D27,Matches!F:F,0))),"",INDEX(Matches!$E:$E,MATCH($D27,Matches!F:F,0)))</f>
        <v/>
      </c>
      <c r="J27" s="12" t="str">
        <f>IF(ISERROR(INDEX(Matches!$E:$E,MATCH($D27,Matches!G:G,0))),"",INDEX(Matches!$E:$E,MATCH($D27,Matches!G:G,0)))</f>
        <v/>
      </c>
      <c r="K27" s="13" t="s">
        <v>397</v>
      </c>
      <c r="L27" s="14" t="str">
        <f>IF(ISERROR(INDEX(Matches!$E:$E,MATCH($D27,Matches!G:G,0))),"",INDEX(Matches!$E:$E,MATCH($D27,Matches!G:G,0)))</f>
        <v/>
      </c>
      <c r="M27" s="12" t="str">
        <f>IF(ISERROR(INDEX(Matches!$E:$E,MATCH($D27,Matches!H:H,0))),"",INDEX(Matches!$E:$E,MATCH($D27,Matches!H:H,0)))</f>
        <v/>
      </c>
      <c r="N27" s="13" t="s">
        <v>397</v>
      </c>
      <c r="O27" s="14" t="str">
        <f>IF(ISERROR(INDEX(Matches!$E:$E,MATCH($D27,Matches!H:H,0))),"",INDEX(Matches!$E:$E,MATCH($D27,Matches!H:H,0)))</f>
        <v/>
      </c>
      <c r="P27" s="12" t="str">
        <f>IF(ISERROR(INDEX(Matches!$E:$E,MATCH($D27,Matches!I:I,0))),"",INDEX(Matches!$E:$E,MATCH($D27,Matches!I:I,0)))</f>
        <v/>
      </c>
      <c r="Q27" s="13" t="s">
        <v>397</v>
      </c>
      <c r="R27" s="14" t="str">
        <f>IF(ISERROR(INDEX(Matches!$E:$E,MATCH($D27,Matches!I:I,0))),"",INDEX(Matches!$E:$E,MATCH($D27,Matches!I:I,0)))</f>
        <v/>
      </c>
      <c r="S27" s="12" t="str">
        <f>IF(ISERROR(INDEX(Matches!$E:$E,MATCH($D27,Matches!J:J,0))),"",INDEX(Matches!$E:$E,MATCH($D27,Matches!J:J,0)))</f>
        <v/>
      </c>
      <c r="T27" s="13" t="s">
        <v>397</v>
      </c>
      <c r="U27" s="14" t="str">
        <f>IF(ISERROR(INDEX(Matches!$E:$E,MATCH($D27,Matches!J:J,0))),"",INDEX(Matches!$E:$E,MATCH($D27,Matches!J:J,0)))</f>
        <v/>
      </c>
      <c r="V27" s="12" t="str">
        <f>IF(ISERROR(INDEX(Matches!$E:$E,MATCH($D27,Matches!K:K,0))),"",INDEX(Matches!$E:$E,MATCH($D27,Matches!K:K,0)))</f>
        <v/>
      </c>
      <c r="W27" s="13" t="s">
        <v>397</v>
      </c>
      <c r="X27" s="14" t="str">
        <f>IF(ISERROR(INDEX(Matches!$E:$E,MATCH($D27,Matches!K:K,0))),"",INDEX(Matches!$E:$E,MATCH($D27,Matches!K:K,0)))</f>
        <v/>
      </c>
      <c r="Y27" s="12" t="str">
        <f>IF(ISERROR(INDEX(Matches!$E:$E,MATCH($D27,Matches!L:L,0))),"",INDEX(Matches!$E:$E,MATCH($D27,Matches!L:L,0)))</f>
        <v/>
      </c>
      <c r="Z27" s="13" t="s">
        <v>397</v>
      </c>
      <c r="AA27" s="14" t="str">
        <f>IF(ISERROR(INDEX(Matches!$E:$E,MATCH($D27,Matches!L:L,0))),"",INDEX(Matches!$E:$E,MATCH($D27,Matches!L:L,0)))</f>
        <v/>
      </c>
      <c r="AB27" s="2"/>
    </row>
    <row r="28" spans="1:29" ht="30" customHeight="1" x14ac:dyDescent="0.25">
      <c r="B28" s="8"/>
      <c r="C28" s="8"/>
      <c r="D28" s="8"/>
      <c r="E28" s="20"/>
      <c r="F28" s="26"/>
      <c r="G28" s="12" t="str">
        <f>IF(ISERROR(INDEX(Matches!$E:$E,MATCH($D28,Matches!F:F,0))),"",INDEX(Matches!$E:$E,MATCH($D28,Matches!F:F,0)))</f>
        <v/>
      </c>
      <c r="H28" s="13" t="s">
        <v>397</v>
      </c>
      <c r="I28" s="15" t="str">
        <f>IF(ISERROR(INDEX(Matches!$E:$E,MATCH($D28,Matches!F:F,0))),"",INDEX(Matches!$E:$E,MATCH($D28,Matches!F:F,0)))</f>
        <v/>
      </c>
      <c r="J28" s="12" t="str">
        <f>IF(ISERROR(INDEX(Matches!$E:$E,MATCH($D28,Matches!G:G,0))),"",INDEX(Matches!$E:$E,MATCH($D28,Matches!G:G,0)))</f>
        <v/>
      </c>
      <c r="K28" s="13" t="s">
        <v>397</v>
      </c>
      <c r="L28" s="14" t="str">
        <f>IF(ISERROR(INDEX(Matches!$E:$E,MATCH($D28,Matches!G:G,0))),"",INDEX(Matches!$E:$E,MATCH($D28,Matches!G:G,0)))</f>
        <v/>
      </c>
      <c r="M28" s="12" t="str">
        <f>IF(ISERROR(INDEX(Matches!$E:$E,MATCH($D28,Matches!H:H,0))),"",INDEX(Matches!$E:$E,MATCH($D28,Matches!H:H,0)))</f>
        <v/>
      </c>
      <c r="N28" s="13" t="s">
        <v>397</v>
      </c>
      <c r="O28" s="14" t="str">
        <f>IF(ISERROR(INDEX(Matches!$E:$E,MATCH($D28,Matches!H:H,0))),"",INDEX(Matches!$E:$E,MATCH($D28,Matches!H:H,0)))</f>
        <v/>
      </c>
      <c r="P28" s="12" t="str">
        <f>IF(ISERROR(INDEX(Matches!$E:$E,MATCH($D28,Matches!I:I,0))),"",INDEX(Matches!$E:$E,MATCH($D28,Matches!I:I,0)))</f>
        <v/>
      </c>
      <c r="Q28" s="13" t="s">
        <v>397</v>
      </c>
      <c r="R28" s="14" t="str">
        <f>IF(ISERROR(INDEX(Matches!$E:$E,MATCH($D28,Matches!I:I,0))),"",INDEX(Matches!$E:$E,MATCH($D28,Matches!I:I,0)))</f>
        <v/>
      </c>
      <c r="S28" s="12" t="str">
        <f>IF(ISERROR(INDEX(Matches!$E:$E,MATCH($D28,Matches!J:J,0))),"",INDEX(Matches!$E:$E,MATCH($D28,Matches!J:J,0)))</f>
        <v/>
      </c>
      <c r="T28" s="13" t="s">
        <v>397</v>
      </c>
      <c r="U28" s="14" t="str">
        <f>IF(ISERROR(INDEX(Matches!$E:$E,MATCH($D28,Matches!J:J,0))),"",INDEX(Matches!$E:$E,MATCH($D28,Matches!J:J,0)))</f>
        <v/>
      </c>
      <c r="V28" s="12" t="str">
        <f>IF(ISERROR(INDEX(Matches!$E:$E,MATCH($D28,Matches!K:K,0))),"",INDEX(Matches!$E:$E,MATCH($D28,Matches!K:K,0)))</f>
        <v/>
      </c>
      <c r="W28" s="13" t="s">
        <v>397</v>
      </c>
      <c r="X28" s="14" t="str">
        <f>IF(ISERROR(INDEX(Matches!$E:$E,MATCH($D28,Matches!K:K,0))),"",INDEX(Matches!$E:$E,MATCH($D28,Matches!K:K,0)))</f>
        <v/>
      </c>
      <c r="Y28" s="12" t="str">
        <f>IF(ISERROR(INDEX(Matches!$E:$E,MATCH($D28,Matches!L:L,0))),"",INDEX(Matches!$E:$E,MATCH($D28,Matches!L:L,0)))</f>
        <v/>
      </c>
      <c r="Z28" s="13" t="s">
        <v>397</v>
      </c>
      <c r="AA28" s="14" t="str">
        <f>IF(ISERROR(INDEX(Matches!$E:$E,MATCH($D28,Matches!L:L,0))),"",INDEX(Matches!$E:$E,MATCH($D28,Matches!L:L,0)))</f>
        <v/>
      </c>
      <c r="AB28" s="2"/>
    </row>
    <row r="29" spans="1:29" ht="30" customHeight="1" x14ac:dyDescent="0.25">
      <c r="B29" s="8"/>
      <c r="C29" s="8"/>
      <c r="D29" s="8"/>
      <c r="E29" s="20"/>
      <c r="F29" s="26"/>
      <c r="G29" s="12" t="str">
        <f>IF(ISERROR(INDEX(Matches!$E:$E,MATCH($D29,Matches!F:F,0))),"",INDEX(Matches!$E:$E,MATCH($D29,Matches!F:F,0)))</f>
        <v/>
      </c>
      <c r="H29" s="15"/>
      <c r="I29" s="15"/>
      <c r="J29" s="12" t="str">
        <f>IF(ISERROR(INDEX(Matches!$E:$E,MATCH($D29,Matches!G:G,0))),"",INDEX(Matches!$E:$E,MATCH($D29,Matches!G:G,0)))</f>
        <v/>
      </c>
      <c r="K29" s="15"/>
      <c r="L29" s="14"/>
      <c r="M29" s="12" t="str">
        <f>IF(ISERROR(INDEX(Matches!$E:$E,MATCH($D29,Matches!H:H,0))),"",INDEX(Matches!$E:$E,MATCH($D29,Matches!H:H,0)))</f>
        <v/>
      </c>
      <c r="N29" s="15"/>
      <c r="O29" s="14"/>
      <c r="P29" s="12" t="str">
        <f>IF(ISERROR(INDEX(Matches!$E:$E,MATCH($D29,Matches!I:I,0))),"",INDEX(Matches!$E:$E,MATCH($D29,Matches!I:I,0)))</f>
        <v/>
      </c>
      <c r="Q29" s="15"/>
      <c r="R29" s="14"/>
      <c r="S29" s="12" t="str">
        <f>IF(ISERROR(INDEX(Matches!$E:$E,MATCH($D29,Matches!J:J,0))),"",INDEX(Matches!$E:$E,MATCH($D29,Matches!J:J,0)))</f>
        <v/>
      </c>
      <c r="T29" s="15"/>
      <c r="U29" s="14"/>
      <c r="V29" s="12" t="str">
        <f>IF(ISERROR(INDEX(Matches!$E:$E,MATCH($D29,Matches!K:K,0))),"",INDEX(Matches!$E:$E,MATCH($D29,Matches!K:K,0)))</f>
        <v/>
      </c>
      <c r="W29" s="15"/>
      <c r="X29" s="14"/>
      <c r="Y29" s="12" t="str">
        <f>IF(ISERROR(INDEX(Matches!$E:$E,MATCH($D29,Matches!L:L,0))),"",INDEX(Matches!$E:$E,MATCH($D29,Matches!L:L,0)))</f>
        <v/>
      </c>
      <c r="Z29" s="15"/>
      <c r="AA29" s="14"/>
      <c r="AB29" s="2"/>
    </row>
    <row r="30" spans="1:29" ht="30" customHeight="1" x14ac:dyDescent="0.25">
      <c r="B30" s="8"/>
      <c r="C30" s="8"/>
      <c r="D30" s="8"/>
      <c r="E30" s="20"/>
      <c r="F30" s="26"/>
      <c r="G30" s="12" t="str">
        <f>IF(ISERROR(INDEX(Matches!$E:$E,MATCH($D30,Matches!F:F,0))),"",INDEX(Matches!$E:$E,MATCH($D30,Matches!F:F,0)))</f>
        <v/>
      </c>
      <c r="H30" s="15"/>
      <c r="I30" s="15"/>
      <c r="J30" s="12" t="str">
        <f>IF(ISERROR(INDEX(Matches!$E:$E,MATCH($D30,Matches!G:G,0))),"",INDEX(Matches!$E:$E,MATCH($D30,Matches!G:G,0)))</f>
        <v/>
      </c>
      <c r="K30" s="15"/>
      <c r="L30" s="14"/>
      <c r="M30" s="12" t="str">
        <f>IF(ISERROR(INDEX(Matches!$E:$E,MATCH($D30,Matches!H:H,0))),"",INDEX(Matches!$E:$E,MATCH($D30,Matches!H:H,0)))</f>
        <v/>
      </c>
      <c r="N30" s="15"/>
      <c r="O30" s="14"/>
      <c r="P30" s="12" t="str">
        <f>IF(ISERROR(INDEX(Matches!$E:$E,MATCH($D30,Matches!I:I,0))),"",INDEX(Matches!$E:$E,MATCH($D30,Matches!I:I,0)))</f>
        <v/>
      </c>
      <c r="Q30" s="15"/>
      <c r="R30" s="14"/>
      <c r="S30" s="12" t="str">
        <f>IF(ISERROR(INDEX(Matches!$E:$E,MATCH($D30,Matches!J:J,0))),"",INDEX(Matches!$E:$E,MATCH($D30,Matches!J:J,0)))</f>
        <v/>
      </c>
      <c r="T30" s="15"/>
      <c r="U30" s="14"/>
      <c r="V30" s="12" t="str">
        <f>IF(ISERROR(INDEX(Matches!$E:$E,MATCH($D30,Matches!K:K,0))),"",INDEX(Matches!$E:$E,MATCH($D30,Matches!K:K,0)))</f>
        <v/>
      </c>
      <c r="W30" s="15"/>
      <c r="X30" s="14"/>
      <c r="Y30" s="12" t="str">
        <f>IF(ISERROR(INDEX(Matches!$E:$E,MATCH($D30,Matches!L:L,0))),"",INDEX(Matches!$E:$E,MATCH($D30,Matches!L:L,0)))</f>
        <v/>
      </c>
      <c r="Z30" s="15"/>
      <c r="AA30" s="14"/>
      <c r="AB30" s="2"/>
    </row>
    <row r="31" spans="1:29" ht="30" customHeight="1" x14ac:dyDescent="0.25">
      <c r="B31" s="8"/>
      <c r="C31" s="8"/>
      <c r="D31" s="8"/>
      <c r="E31" s="20"/>
      <c r="F31" s="26"/>
      <c r="G31" s="12" t="str">
        <f>IF(ISERROR(INDEX(Matches!$E:$E,MATCH($D31,Matches!F:F,0))),"",INDEX(Matches!$E:$E,MATCH($D31,Matches!F:F,0)))</f>
        <v/>
      </c>
      <c r="H31" s="15"/>
      <c r="I31" s="15"/>
      <c r="J31" s="12" t="str">
        <f>IF(ISERROR(INDEX(Matches!$E:$E,MATCH($D31,Matches!G:G,0))),"",INDEX(Matches!$E:$E,MATCH($D31,Matches!G:G,0)))</f>
        <v/>
      </c>
      <c r="K31" s="15"/>
      <c r="L31" s="14"/>
      <c r="M31" s="12" t="str">
        <f>IF(ISERROR(INDEX(Matches!$E:$E,MATCH($D31,Matches!H:H,0))),"",INDEX(Matches!$E:$E,MATCH($D31,Matches!H:H,0)))</f>
        <v/>
      </c>
      <c r="N31" s="15"/>
      <c r="O31" s="14"/>
      <c r="P31" s="12" t="str">
        <f>IF(ISERROR(INDEX(Matches!$E:$E,MATCH($D31,Matches!I:I,0))),"",INDEX(Matches!$E:$E,MATCH($D31,Matches!I:I,0)))</f>
        <v/>
      </c>
      <c r="Q31" s="15"/>
      <c r="R31" s="14"/>
      <c r="S31" s="12" t="str">
        <f>IF(ISERROR(INDEX(Matches!$E:$E,MATCH($D31,Matches!J:J,0))),"",INDEX(Matches!$E:$E,MATCH($D31,Matches!J:J,0)))</f>
        <v/>
      </c>
      <c r="T31" s="15"/>
      <c r="U31" s="14"/>
      <c r="V31" s="12" t="str">
        <f>IF(ISERROR(INDEX(Matches!$E:$E,MATCH($D31,Matches!K:K,0))),"",INDEX(Matches!$E:$E,MATCH($D31,Matches!K:K,0)))</f>
        <v/>
      </c>
      <c r="W31" s="15"/>
      <c r="X31" s="14"/>
      <c r="Y31" s="12" t="str">
        <f>IF(ISERROR(INDEX(Matches!$E:$E,MATCH($D31,Matches!L:L,0))),"",INDEX(Matches!$E:$E,MATCH($D31,Matches!L:L,0)))</f>
        <v/>
      </c>
      <c r="Z31" s="15"/>
      <c r="AA31" s="14"/>
      <c r="AB31" s="2"/>
    </row>
    <row r="32" spans="1:29" ht="30" customHeight="1" x14ac:dyDescent="0.25">
      <c r="B32" s="8"/>
      <c r="C32" s="8"/>
      <c r="D32" s="8"/>
      <c r="E32" s="20"/>
      <c r="F32" s="26"/>
      <c r="G32" s="12" t="str">
        <f>IF(ISERROR(INDEX(Matches!$E:$E,MATCH($D32,Matches!F:F,0))),"",INDEX(Matches!$E:$E,MATCH($D32,Matches!F:F,0)))</f>
        <v/>
      </c>
      <c r="H32" s="15"/>
      <c r="I32" s="15"/>
      <c r="J32" s="12" t="str">
        <f>IF(ISERROR(INDEX(Matches!$E:$E,MATCH($D32,Matches!G:G,0))),"",INDEX(Matches!$E:$E,MATCH($D32,Matches!G:G,0)))</f>
        <v/>
      </c>
      <c r="K32" s="15"/>
      <c r="L32" s="14"/>
      <c r="M32" s="12" t="str">
        <f>IF(ISERROR(INDEX(Matches!$E:$E,MATCH($D32,Matches!H:H,0))),"",INDEX(Matches!$E:$E,MATCH($D32,Matches!H:H,0)))</f>
        <v/>
      </c>
      <c r="N32" s="15"/>
      <c r="O32" s="14"/>
      <c r="P32" s="12" t="str">
        <f>IF(ISERROR(INDEX(Matches!$E:$E,MATCH($D32,Matches!I:I,0))),"",INDEX(Matches!$E:$E,MATCH($D32,Matches!I:I,0)))</f>
        <v/>
      </c>
      <c r="Q32" s="15"/>
      <c r="R32" s="14"/>
      <c r="S32" s="12" t="str">
        <f>IF(ISERROR(INDEX(Matches!$E:$E,MATCH($D32,Matches!J:J,0))),"",INDEX(Matches!$E:$E,MATCH($D32,Matches!J:J,0)))</f>
        <v/>
      </c>
      <c r="T32" s="15"/>
      <c r="U32" s="14"/>
      <c r="V32" s="12" t="str">
        <f>IF(ISERROR(INDEX(Matches!$E:$E,MATCH($D32,Matches!K:K,0))),"",INDEX(Matches!$E:$E,MATCH($D32,Matches!K:K,0)))</f>
        <v/>
      </c>
      <c r="W32" s="15"/>
      <c r="X32" s="14"/>
      <c r="Y32" s="12" t="str">
        <f>IF(ISERROR(INDEX(Matches!$E:$E,MATCH($D32,Matches!L:L,0))),"",INDEX(Matches!$E:$E,MATCH($D32,Matches!L:L,0)))</f>
        <v/>
      </c>
      <c r="Z32" s="15"/>
      <c r="AA32" s="14"/>
      <c r="AB32" s="2"/>
    </row>
    <row r="33" spans="1:29" ht="30" customHeight="1" x14ac:dyDescent="0.25">
      <c r="B33" s="8"/>
      <c r="C33" s="8"/>
      <c r="D33" s="8"/>
      <c r="E33" s="20"/>
      <c r="F33" s="26"/>
      <c r="G33" s="12" t="str">
        <f>IF(ISERROR(INDEX(Matches!$E:$E,MATCH($D33,Matches!F:F,0))),"",INDEX(Matches!$E:$E,MATCH($D33,Matches!F:F,0)))</f>
        <v/>
      </c>
      <c r="H33" s="15"/>
      <c r="I33" s="15"/>
      <c r="J33" s="12" t="str">
        <f>IF(ISERROR(INDEX(Matches!$E:$E,MATCH($D33,Matches!G:G,0))),"",INDEX(Matches!$E:$E,MATCH($D33,Matches!G:G,0)))</f>
        <v/>
      </c>
      <c r="K33" s="15"/>
      <c r="L33" s="14"/>
      <c r="M33" s="12" t="str">
        <f>IF(ISERROR(INDEX(Matches!$E:$E,MATCH($D33,Matches!H:H,0))),"",INDEX(Matches!$E:$E,MATCH($D33,Matches!H:H,0)))</f>
        <v/>
      </c>
      <c r="N33" s="15"/>
      <c r="O33" s="14"/>
      <c r="P33" s="12" t="str">
        <f>IF(ISERROR(INDEX(Matches!$E:$E,MATCH($D33,Matches!I:I,0))),"",INDEX(Matches!$E:$E,MATCH($D33,Matches!I:I,0)))</f>
        <v/>
      </c>
      <c r="Q33" s="15"/>
      <c r="R33" s="14"/>
      <c r="S33" s="12" t="str">
        <f>IF(ISERROR(INDEX(Matches!$E:$E,MATCH($D33,Matches!J:J,0))),"",INDEX(Matches!$E:$E,MATCH($D33,Matches!J:J,0)))</f>
        <v/>
      </c>
      <c r="T33" s="15"/>
      <c r="U33" s="14"/>
      <c r="V33" s="12" t="str">
        <f>IF(ISERROR(INDEX(Matches!$E:$E,MATCH($D33,Matches!K:K,0))),"",INDEX(Matches!$E:$E,MATCH($D33,Matches!K:K,0)))</f>
        <v/>
      </c>
      <c r="W33" s="15"/>
      <c r="X33" s="14"/>
      <c r="Y33" s="12" t="str">
        <f>IF(ISERROR(INDEX(Matches!$E:$E,MATCH($D33,Matches!L:L,0))),"",INDEX(Matches!$E:$E,MATCH($D33,Matches!L:L,0)))</f>
        <v/>
      </c>
      <c r="Z33" s="15"/>
      <c r="AA33" s="14"/>
      <c r="AB33" s="2"/>
    </row>
    <row r="34" spans="1:29" ht="30" customHeight="1" x14ac:dyDescent="0.25">
      <c r="B34" s="8"/>
      <c r="C34" s="8"/>
      <c r="D34" s="8"/>
      <c r="E34" s="20"/>
      <c r="F34" s="26"/>
      <c r="G34" s="12" t="str">
        <f>IF(ISERROR(INDEX(Matches!$E:$E,MATCH($D34,Matches!F:F,0))),"",INDEX(Matches!$E:$E,MATCH($D34,Matches!F:F,0)))</f>
        <v/>
      </c>
      <c r="H34" s="15"/>
      <c r="I34" s="15"/>
      <c r="J34" s="12" t="str">
        <f>IF(ISERROR(INDEX(Matches!$E:$E,MATCH($D34,Matches!G:G,0))),"",INDEX(Matches!$E:$E,MATCH($D34,Matches!G:G,0)))</f>
        <v/>
      </c>
      <c r="K34" s="15"/>
      <c r="L34" s="14"/>
      <c r="M34" s="12" t="str">
        <f>IF(ISERROR(INDEX(Matches!$E:$E,MATCH($D34,Matches!H:H,0))),"",INDEX(Matches!$E:$E,MATCH($D34,Matches!H:H,0)))</f>
        <v/>
      </c>
      <c r="N34" s="15"/>
      <c r="O34" s="14"/>
      <c r="P34" s="12" t="str">
        <f>IF(ISERROR(INDEX(Matches!$E:$E,MATCH($D34,Matches!I:I,0))),"",INDEX(Matches!$E:$E,MATCH($D34,Matches!I:I,0)))</f>
        <v/>
      </c>
      <c r="Q34" s="15"/>
      <c r="R34" s="14"/>
      <c r="S34" s="12" t="str">
        <f>IF(ISERROR(INDEX(Matches!$E:$E,MATCH($D34,Matches!J:J,0))),"",INDEX(Matches!$E:$E,MATCH($D34,Matches!J:J,0)))</f>
        <v/>
      </c>
      <c r="T34" s="15"/>
      <c r="U34" s="14"/>
      <c r="V34" s="12" t="str">
        <f>IF(ISERROR(INDEX(Matches!$E:$E,MATCH($D34,Matches!K:K,0))),"",INDEX(Matches!$E:$E,MATCH($D34,Matches!K:K,0)))</f>
        <v/>
      </c>
      <c r="W34" s="15"/>
      <c r="X34" s="14"/>
      <c r="Y34" s="12" t="str">
        <f>IF(ISERROR(INDEX(Matches!$E:$E,MATCH($D34,Matches!L:L,0))),"",INDEX(Matches!$E:$E,MATCH($D34,Matches!L:L,0)))</f>
        <v/>
      </c>
      <c r="Z34" s="15"/>
      <c r="AA34" s="14"/>
      <c r="AB34" s="2"/>
    </row>
    <row r="35" spans="1:29" ht="30" customHeight="1" x14ac:dyDescent="0.25">
      <c r="B35" s="8"/>
      <c r="C35" s="8"/>
      <c r="D35" s="8"/>
      <c r="E35" s="20"/>
      <c r="F35" s="26"/>
      <c r="G35" s="12" t="str">
        <f>IF(ISERROR(INDEX(Matches!$E:$E,MATCH($D35,Matches!F:F,0))),"",INDEX(Matches!$E:$E,MATCH($D35,Matches!F:F,0)))</f>
        <v/>
      </c>
      <c r="H35" s="15"/>
      <c r="I35" s="15"/>
      <c r="J35" s="12" t="str">
        <f>IF(ISERROR(INDEX(Matches!$E:$E,MATCH($D35,Matches!G:G,0))),"",INDEX(Matches!$E:$E,MATCH($D35,Matches!G:G,0)))</f>
        <v/>
      </c>
      <c r="K35" s="15"/>
      <c r="L35" s="14"/>
      <c r="M35" s="12" t="str">
        <f>IF(ISERROR(INDEX(Matches!$E:$E,MATCH($D35,Matches!H:H,0))),"",INDEX(Matches!$E:$E,MATCH($D35,Matches!H:H,0)))</f>
        <v/>
      </c>
      <c r="N35" s="15"/>
      <c r="O35" s="14"/>
      <c r="P35" s="12" t="str">
        <f>IF(ISERROR(INDEX(Matches!$E:$E,MATCH($D35,Matches!I:I,0))),"",INDEX(Matches!$E:$E,MATCH($D35,Matches!I:I,0)))</f>
        <v/>
      </c>
      <c r="Q35" s="15"/>
      <c r="R35" s="14"/>
      <c r="S35" s="12" t="str">
        <f>IF(ISERROR(INDEX(Matches!$E:$E,MATCH($D35,Matches!J:J,0))),"",INDEX(Matches!$E:$E,MATCH($D35,Matches!J:J,0)))</f>
        <v/>
      </c>
      <c r="T35" s="15"/>
      <c r="U35" s="14"/>
      <c r="V35" s="12" t="str">
        <f>IF(ISERROR(INDEX(Matches!$E:$E,MATCH($D35,Matches!K:K,0))),"",INDEX(Matches!$E:$E,MATCH($D35,Matches!K:K,0)))</f>
        <v/>
      </c>
      <c r="W35" s="15"/>
      <c r="X35" s="14"/>
      <c r="Y35" s="12" t="str">
        <f>IF(ISERROR(INDEX(Matches!$E:$E,MATCH($D35,Matches!L:L,0))),"",INDEX(Matches!$E:$E,MATCH($D35,Matches!L:L,0)))</f>
        <v/>
      </c>
      <c r="Z35" s="15"/>
      <c r="AA35" s="14"/>
      <c r="AB35" s="2"/>
    </row>
    <row r="36" spans="1:29" ht="30" customHeight="1" thickBot="1" x14ac:dyDescent="0.3">
      <c r="B36" s="27"/>
      <c r="C36" s="27"/>
      <c r="D36" s="27"/>
      <c r="E36" s="35"/>
      <c r="F36" s="26"/>
      <c r="G36" s="28" t="str">
        <f>IF(ISERROR(INDEX(Matches!$E:$E,MATCH($D36,Matches!F:F,0))),"",INDEX(Matches!$E:$E,MATCH($D36,Matches!F:F,0)))</f>
        <v/>
      </c>
      <c r="H36" s="17"/>
      <c r="I36" s="17"/>
      <c r="J36" s="28" t="str">
        <f>IF(ISERROR(INDEX(Matches!$E:$E,MATCH($D36,Matches!G:G,0))),"",INDEX(Matches!$E:$E,MATCH($D36,Matches!G:G,0)))</f>
        <v/>
      </c>
      <c r="K36" s="17"/>
      <c r="L36" s="29"/>
      <c r="M36" s="28" t="str">
        <f>IF(ISERROR(INDEX(Matches!$E:$E,MATCH($D36,Matches!H:H,0))),"",INDEX(Matches!$E:$E,MATCH($D36,Matches!H:H,0)))</f>
        <v/>
      </c>
      <c r="N36" s="17"/>
      <c r="O36" s="29"/>
      <c r="P36" s="28" t="str">
        <f>IF(ISERROR(INDEX(Matches!$E:$E,MATCH($D36,Matches!I:I,0))),"",INDEX(Matches!$E:$E,MATCH($D36,Matches!I:I,0)))</f>
        <v/>
      </c>
      <c r="Q36" s="17"/>
      <c r="R36" s="29"/>
      <c r="S36" s="28" t="str">
        <f>IF(ISERROR(INDEX(Matches!$E:$E,MATCH($D36,Matches!J:J,0))),"",INDEX(Matches!$E:$E,MATCH($D36,Matches!J:J,0)))</f>
        <v/>
      </c>
      <c r="T36" s="17"/>
      <c r="U36" s="29"/>
      <c r="V36" s="28" t="str">
        <f>IF(ISERROR(INDEX(Matches!$E:$E,MATCH($D36,Matches!K:K,0))),"",INDEX(Matches!$E:$E,MATCH($D36,Matches!K:K,0)))</f>
        <v/>
      </c>
      <c r="W36" s="17"/>
      <c r="X36" s="29"/>
      <c r="Y36" s="28" t="str">
        <f>IF(ISERROR(INDEX(Matches!$E:$E,MATCH($D36,Matches!L:L,0))),"",INDEX(Matches!$E:$E,MATCH($D36,Matches!L:L,0)))</f>
        <v/>
      </c>
      <c r="Z36" s="17"/>
      <c r="AA36" s="29"/>
      <c r="AB36" s="2"/>
    </row>
    <row r="37" spans="1:29" ht="30" customHeight="1" thickTop="1" x14ac:dyDescent="0.25">
      <c r="B37" s="30"/>
      <c r="C37" s="30"/>
      <c r="D37" s="30"/>
      <c r="E37" s="36"/>
      <c r="F37" s="31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 t="str">
        <f>IF(SUM(V26:V36)=0,"",SUM(V26:V36))</f>
        <v/>
      </c>
      <c r="W37" s="33"/>
      <c r="X37" s="34"/>
      <c r="Y37" s="32" t="str">
        <f>IF(SUM(Y26:Y36)=0,"",SUM(Y26:Y36))</f>
        <v/>
      </c>
      <c r="Z37" s="33"/>
      <c r="AA37" s="34"/>
      <c r="AB37" s="2">
        <f>SUM(G37:AA37)</f>
        <v>0</v>
      </c>
    </row>
    <row r="38" spans="1:29" ht="30" customHeight="1" x14ac:dyDescent="0.25">
      <c r="B38" s="21"/>
      <c r="C38" s="21"/>
      <c r="D38" s="21"/>
      <c r="E38" s="23"/>
      <c r="F38" s="22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 t="str">
        <f>IF(SUM(O26:O28)=0,"",SUM(O26:O28))</f>
        <v/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 t="str">
        <f>IF(SUM(X26:X28)=0,"",SUM(X26:X28))</f>
        <v/>
      </c>
      <c r="Y38" s="12"/>
      <c r="Z38" s="15"/>
      <c r="AA38" s="15" t="str">
        <f>IF(SUM(AA26:AA28)=0,"",SUM(AA26:AA28))</f>
        <v/>
      </c>
      <c r="AB38" s="2">
        <f>SUM(G38:AA38)</f>
        <v>0</v>
      </c>
      <c r="AC38" s="3">
        <f>INT(SUM(G38:AA38)/3)</f>
        <v>0</v>
      </c>
    </row>
    <row r="39" spans="1:29" ht="30" customHeight="1" thickBot="1" x14ac:dyDescent="0.3">
      <c r="B39" s="21"/>
      <c r="C39" s="21"/>
      <c r="D39" s="21"/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/>
      <c r="C40" s="21"/>
      <c r="D40" s="21"/>
      <c r="E40" s="24"/>
      <c r="F40" s="18"/>
      <c r="G40" s="124">
        <f>IF((AB37-AC38)&lt;0,0,AB37-AC38)</f>
        <v>0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/>
      <c r="C41" s="21"/>
      <c r="D41" s="21"/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/>
      <c r="C42" s="21"/>
      <c r="D42" s="21"/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/>
      <c r="C43" s="21"/>
      <c r="D43" s="21"/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f>A1</f>
        <v>4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4</v>
      </c>
      <c r="F45" s="143"/>
      <c r="G45" s="143"/>
      <c r="H45" s="143"/>
      <c r="I45" s="143"/>
      <c r="J45" s="144">
        <f>INDEX(Diary!$C:$C,MATCH(A45,Diary!$A:$A,0))</f>
        <v>41911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SPORTING ANATTYJACKET</v>
      </c>
      <c r="C47" s="131"/>
      <c r="D47" s="132"/>
      <c r="E47" s="136" t="str">
        <f>INDEX(Owners!$A:$A,MATCH(B47,Owners!$B:$B,0))</f>
        <v>Graham Miller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f>A4+1</f>
        <v>27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/>
      <c r="C49" s="8"/>
      <c r="D49" s="8"/>
      <c r="E49" s="84"/>
      <c r="F49" s="26"/>
      <c r="G49" s="9" t="str">
        <f>IF(ISERROR(INDEX(Matches!$E:$E,MATCH($D49,Matches!F:F,0))),"",INDEX(Matches!$E:$E,MATCH($D49,Matches!F:F,0)))</f>
        <v/>
      </c>
      <c r="H49" s="10" t="s">
        <v>397</v>
      </c>
      <c r="I49" s="11" t="str">
        <f>IF(ISERROR(INDEX(Matches!$E:$E,MATCH($D49,Matches!F:F,0))),"",INDEX(Matches!$E:$E,MATCH($D49,Matches!F:F,0)))</f>
        <v/>
      </c>
      <c r="J49" s="12" t="str">
        <f>IF(ISERROR(INDEX(Matches!$E:$E,MATCH($D49,Matches!G:G,0))),"",INDEX(Matches!$E:$E,MATCH($D49,Matches!G:G,0)))</f>
        <v/>
      </c>
      <c r="K49" s="13" t="s">
        <v>397</v>
      </c>
      <c r="L49" s="14" t="str">
        <f>IF(ISERROR(INDEX(Matches!$E:$E,MATCH($D49,Matches!G:G,0))),"",INDEX(Matches!$E:$E,MATCH($D49,Matches!G:G,0)))</f>
        <v/>
      </c>
      <c r="M49" s="12" t="str">
        <f>IF(ISERROR(INDEX(Matches!$E:$E,MATCH($D49,Matches!H:H,0))),"",INDEX(Matches!$E:$E,MATCH($D49,Matches!H:H,0)))</f>
        <v/>
      </c>
      <c r="N49" s="13" t="s">
        <v>397</v>
      </c>
      <c r="O49" s="14" t="str">
        <f>IF(ISERROR(INDEX(Matches!$E:$E,MATCH($D49,Matches!H:H,0))),"",INDEX(Matches!$E:$E,MATCH($D49,Matches!H:H,0)))</f>
        <v/>
      </c>
      <c r="P49" s="12" t="str">
        <f>IF(ISERROR(INDEX(Matches!$E:$E,MATCH($D49,Matches!I:I,0))),"",INDEX(Matches!$E:$E,MATCH($D49,Matches!I:I,0)))</f>
        <v/>
      </c>
      <c r="Q49" s="13" t="s">
        <v>397</v>
      </c>
      <c r="R49" s="14" t="str">
        <f>IF(ISERROR(INDEX(Matches!$E:$E,MATCH($D49,Matches!I:I,0))),"",INDEX(Matches!$E:$E,MATCH($D49,Matches!I:I,0)))</f>
        <v/>
      </c>
      <c r="S49" s="12" t="str">
        <f>IF(ISERROR(INDEX(Matches!$E:$E,MATCH($D49,Matches!J:J,0))),"",INDEX(Matches!$E:$E,MATCH($D49,Matches!J:J,0)))</f>
        <v/>
      </c>
      <c r="T49" s="13" t="s">
        <v>397</v>
      </c>
      <c r="U49" s="14" t="str">
        <f>IF(ISERROR(INDEX(Matches!$E:$E,MATCH($D49,Matches!J:J,0))),"",INDEX(Matches!$E:$E,MATCH($D49,Matches!J:J,0)))</f>
        <v/>
      </c>
      <c r="V49" s="12" t="str">
        <f>IF(ISERROR(INDEX(Matches!$E:$E,MATCH($D49,Matches!K:K,0))),"",INDEX(Matches!$E:$E,MATCH($D49,Matches!K:K,0)))</f>
        <v/>
      </c>
      <c r="W49" s="13" t="s">
        <v>397</v>
      </c>
      <c r="X49" s="14" t="str">
        <f>IF(ISERROR(INDEX(Matches!$E:$E,MATCH($D49,Matches!K:K,0))),"",INDEX(Matches!$E:$E,MATCH($D49,Matches!K:K,0)))</f>
        <v/>
      </c>
      <c r="Y49" s="12" t="str">
        <f>IF(ISERROR(INDEX(Matches!$E:$E,MATCH($D49,Matches!L:L,0))),"",INDEX(Matches!$E:$E,MATCH($D49,Matches!L:L,0)))</f>
        <v/>
      </c>
      <c r="Z49" s="13" t="s">
        <v>397</v>
      </c>
      <c r="AA49" s="14" t="str">
        <f>IF(ISERROR(INDEX(Matches!$E:$E,MATCH($D49,Matches!L:L,0))),"",INDEX(Matches!$E:$E,MATCH($D49,Matches!L:L,0)))</f>
        <v/>
      </c>
      <c r="AB49" s="2"/>
    </row>
    <row r="50" spans="2:29" ht="30" customHeight="1" x14ac:dyDescent="0.25">
      <c r="B50" s="8"/>
      <c r="C50" s="8"/>
      <c r="D50" s="8"/>
      <c r="E50" s="8"/>
      <c r="F50" s="26"/>
      <c r="G50" s="12" t="str">
        <f>IF(ISERROR(INDEX(Matches!$E:$E,MATCH($D50,Matches!F:F,0))),"",INDEX(Matches!$E:$E,MATCH($D50,Matches!F:F,0)))</f>
        <v/>
      </c>
      <c r="H50" s="13" t="s">
        <v>397</v>
      </c>
      <c r="I50" s="15" t="str">
        <f>IF(ISERROR(INDEX(Matches!$E:$E,MATCH($D50,Matches!F:F,0))),"",INDEX(Matches!$E:$E,MATCH($D50,Matches!F:F,0)))</f>
        <v/>
      </c>
      <c r="J50" s="12" t="str">
        <f>IF(ISERROR(INDEX(Matches!$E:$E,MATCH($D50,Matches!G:G,0))),"",INDEX(Matches!$E:$E,MATCH($D50,Matches!G:G,0)))</f>
        <v/>
      </c>
      <c r="K50" s="13" t="s">
        <v>397</v>
      </c>
      <c r="L50" s="14" t="str">
        <f>IF(ISERROR(INDEX(Matches!$E:$E,MATCH($D50,Matches!G:G,0))),"",INDEX(Matches!$E:$E,MATCH($D50,Matches!G:G,0)))</f>
        <v/>
      </c>
      <c r="M50" s="12" t="str">
        <f>IF(ISERROR(INDEX(Matches!$E:$E,MATCH($D50,Matches!H:H,0))),"",INDEX(Matches!$E:$E,MATCH($D50,Matches!H:H,0)))</f>
        <v/>
      </c>
      <c r="N50" s="13" t="s">
        <v>397</v>
      </c>
      <c r="O50" s="14" t="str">
        <f>IF(ISERROR(INDEX(Matches!$E:$E,MATCH($D50,Matches!H:H,0))),"",INDEX(Matches!$E:$E,MATCH($D50,Matches!H:H,0)))</f>
        <v/>
      </c>
      <c r="P50" s="12" t="str">
        <f>IF(ISERROR(INDEX(Matches!$E:$E,MATCH($D50,Matches!I:I,0))),"",INDEX(Matches!$E:$E,MATCH($D50,Matches!I:I,0)))</f>
        <v/>
      </c>
      <c r="Q50" s="13" t="s">
        <v>397</v>
      </c>
      <c r="R50" s="14" t="str">
        <f>IF(ISERROR(INDEX(Matches!$E:$E,MATCH($D50,Matches!I:I,0))),"",INDEX(Matches!$E:$E,MATCH($D50,Matches!I:I,0)))</f>
        <v/>
      </c>
      <c r="S50" s="12" t="str">
        <f>IF(ISERROR(INDEX(Matches!$E:$E,MATCH($D50,Matches!J:J,0))),"",INDEX(Matches!$E:$E,MATCH($D50,Matches!J:J,0)))</f>
        <v/>
      </c>
      <c r="T50" s="13" t="s">
        <v>397</v>
      </c>
      <c r="U50" s="14" t="str">
        <f>IF(ISERROR(INDEX(Matches!$E:$E,MATCH($D50,Matches!J:J,0))),"",INDEX(Matches!$E:$E,MATCH($D50,Matches!J:J,0)))</f>
        <v/>
      </c>
      <c r="V50" s="12" t="str">
        <f>IF(ISERROR(INDEX(Matches!$E:$E,MATCH($D50,Matches!K:K,0))),"",INDEX(Matches!$E:$E,MATCH($D50,Matches!K:K,0)))</f>
        <v/>
      </c>
      <c r="W50" s="13" t="s">
        <v>397</v>
      </c>
      <c r="X50" s="14" t="str">
        <f>IF(ISERROR(INDEX(Matches!$E:$E,MATCH($D50,Matches!K:K,0))),"",INDEX(Matches!$E:$E,MATCH($D50,Matches!K:K,0)))</f>
        <v/>
      </c>
      <c r="Y50" s="12" t="str">
        <f>IF(ISERROR(INDEX(Matches!$E:$E,MATCH($D50,Matches!L:L,0))),"",INDEX(Matches!$E:$E,MATCH($D50,Matches!L:L,0)))</f>
        <v/>
      </c>
      <c r="Z50" s="13" t="s">
        <v>397</v>
      </c>
      <c r="AA50" s="14" t="str">
        <f>IF(ISERROR(INDEX(Matches!$E:$E,MATCH($D50,Matches!L:L,0))),"",INDEX(Matches!$E:$E,MATCH($D50,Matches!L:L,0)))</f>
        <v/>
      </c>
    </row>
    <row r="51" spans="2:29" ht="30" customHeight="1" x14ac:dyDescent="0.25">
      <c r="B51" s="8"/>
      <c r="C51" s="8"/>
      <c r="D51" s="8"/>
      <c r="E51" s="8"/>
      <c r="F51" s="26"/>
      <c r="G51" s="12" t="str">
        <f>IF(ISERROR(INDEX(Matches!$E:$E,MATCH($D51,Matches!F:F,0))),"",INDEX(Matches!$E:$E,MATCH($D51,Matches!F:F,0)))</f>
        <v/>
      </c>
      <c r="H51" s="13" t="s">
        <v>397</v>
      </c>
      <c r="I51" s="15" t="str">
        <f>IF(ISERROR(INDEX(Matches!$E:$E,MATCH($D51,Matches!F:F,0))),"",INDEX(Matches!$E:$E,MATCH($D51,Matches!F:F,0)))</f>
        <v/>
      </c>
      <c r="J51" s="12" t="str">
        <f>IF(ISERROR(INDEX(Matches!$E:$E,MATCH($D51,Matches!G:G,0))),"",INDEX(Matches!$E:$E,MATCH($D51,Matches!G:G,0)))</f>
        <v/>
      </c>
      <c r="K51" s="13" t="s">
        <v>397</v>
      </c>
      <c r="L51" s="14" t="str">
        <f>IF(ISERROR(INDEX(Matches!$E:$E,MATCH($D51,Matches!G:G,0))),"",INDEX(Matches!$E:$E,MATCH($D51,Matches!G:G,0)))</f>
        <v/>
      </c>
      <c r="M51" s="12" t="str">
        <f>IF(ISERROR(INDEX(Matches!$E:$E,MATCH($D51,Matches!H:H,0))),"",INDEX(Matches!$E:$E,MATCH($D51,Matches!H:H,0)))</f>
        <v/>
      </c>
      <c r="N51" s="13" t="s">
        <v>397</v>
      </c>
      <c r="O51" s="14" t="str">
        <f>IF(ISERROR(INDEX(Matches!$E:$E,MATCH($D51,Matches!H:H,0))),"",INDEX(Matches!$E:$E,MATCH($D51,Matches!H:H,0)))</f>
        <v/>
      </c>
      <c r="P51" s="12" t="str">
        <f>IF(ISERROR(INDEX(Matches!$E:$E,MATCH($D51,Matches!I:I,0))),"",INDEX(Matches!$E:$E,MATCH($D51,Matches!I:I,0)))</f>
        <v/>
      </c>
      <c r="Q51" s="13" t="s">
        <v>397</v>
      </c>
      <c r="R51" s="14" t="str">
        <f>IF(ISERROR(INDEX(Matches!$E:$E,MATCH($D51,Matches!I:I,0))),"",INDEX(Matches!$E:$E,MATCH($D51,Matches!I:I,0)))</f>
        <v/>
      </c>
      <c r="S51" s="12" t="str">
        <f>IF(ISERROR(INDEX(Matches!$E:$E,MATCH($D51,Matches!J:J,0))),"",INDEX(Matches!$E:$E,MATCH($D51,Matches!J:J,0)))</f>
        <v/>
      </c>
      <c r="T51" s="13" t="s">
        <v>397</v>
      </c>
      <c r="U51" s="14" t="str">
        <f>IF(ISERROR(INDEX(Matches!$E:$E,MATCH($D51,Matches!J:J,0))),"",INDEX(Matches!$E:$E,MATCH($D51,Matches!J:J,0)))</f>
        <v/>
      </c>
      <c r="V51" s="12" t="str">
        <f>IF(ISERROR(INDEX(Matches!$E:$E,MATCH($D51,Matches!K:K,0))),"",INDEX(Matches!$E:$E,MATCH($D51,Matches!K:K,0)))</f>
        <v/>
      </c>
      <c r="W51" s="13" t="s">
        <v>397</v>
      </c>
      <c r="X51" s="14" t="str">
        <f>IF(ISERROR(INDEX(Matches!$E:$E,MATCH($D51,Matches!K:K,0))),"",INDEX(Matches!$E:$E,MATCH($D51,Matches!K:K,0)))</f>
        <v/>
      </c>
      <c r="Y51" s="12" t="str">
        <f>IF(ISERROR(INDEX(Matches!$E:$E,MATCH($D51,Matches!L:L,0))),"",INDEX(Matches!$E:$E,MATCH($D51,Matches!L:L,0)))</f>
        <v/>
      </c>
      <c r="Z51" s="13" t="s">
        <v>397</v>
      </c>
      <c r="AA51" s="14" t="str">
        <f>IF(ISERROR(INDEX(Matches!$E:$E,MATCH($D51,Matches!L:L,0))),"",INDEX(Matches!$E:$E,MATCH($D51,Matches!L:L,0)))</f>
        <v/>
      </c>
    </row>
    <row r="52" spans="2:29" ht="30" customHeight="1" x14ac:dyDescent="0.25">
      <c r="B52" s="8"/>
      <c r="C52" s="8"/>
      <c r="D52" s="8"/>
      <c r="E52" s="8"/>
      <c r="F52" s="26"/>
      <c r="G52" s="12" t="str">
        <f>IF(ISERROR(INDEX(Matches!$E:$E,MATCH($D52,Matches!F:F,0))),"",INDEX(Matches!$E:$E,MATCH($D52,Matches!F:F,0)))</f>
        <v/>
      </c>
      <c r="H52" s="15"/>
      <c r="I52" s="15"/>
      <c r="J52" s="12" t="str">
        <f>IF(ISERROR(INDEX(Matches!$E:$E,MATCH($D52,Matches!G:G,0))),"",INDEX(Matches!$E:$E,MATCH($D52,Matches!G:G,0)))</f>
        <v/>
      </c>
      <c r="K52" s="15"/>
      <c r="L52" s="14"/>
      <c r="M52" s="12" t="str">
        <f>IF(ISERROR(INDEX(Matches!$E:$E,MATCH($D52,Matches!H:H,0))),"",INDEX(Matches!$E:$E,MATCH($D52,Matches!H:H,0)))</f>
        <v/>
      </c>
      <c r="N52" s="15"/>
      <c r="O52" s="14"/>
      <c r="P52" s="12" t="str">
        <f>IF(ISERROR(INDEX(Matches!$E:$E,MATCH($D52,Matches!I:I,0))),"",INDEX(Matches!$E:$E,MATCH($D52,Matches!I:I,0)))</f>
        <v/>
      </c>
      <c r="Q52" s="15"/>
      <c r="R52" s="14"/>
      <c r="S52" s="12" t="str">
        <f>IF(ISERROR(INDEX(Matches!$E:$E,MATCH($D52,Matches!J:J,0))),"",INDEX(Matches!$E:$E,MATCH($D52,Matches!J:J,0)))</f>
        <v/>
      </c>
      <c r="T52" s="15"/>
      <c r="U52" s="14"/>
      <c r="V52" s="12" t="str">
        <f>IF(ISERROR(INDEX(Matches!$E:$E,MATCH($D52,Matches!K:K,0))),"",INDEX(Matches!$E:$E,MATCH($D52,Matches!K:K,0)))</f>
        <v/>
      </c>
      <c r="W52" s="15"/>
      <c r="X52" s="14"/>
      <c r="Y52" s="12" t="str">
        <f>IF(ISERROR(INDEX(Matches!$E:$E,MATCH($D52,Matches!L:L,0))),"",INDEX(Matches!$E:$E,MATCH($D52,Matches!L:L,0)))</f>
        <v/>
      </c>
      <c r="Z52" s="15"/>
      <c r="AA52" s="14"/>
    </row>
    <row r="53" spans="2:29" ht="30" customHeight="1" x14ac:dyDescent="0.25">
      <c r="B53" s="8"/>
      <c r="C53" s="8"/>
      <c r="D53" s="8"/>
      <c r="E53" s="8"/>
      <c r="F53" s="26"/>
      <c r="G53" s="12" t="str">
        <f>IF(ISERROR(INDEX(Matches!$E:$E,MATCH($D53,Matches!F:F,0))),"",INDEX(Matches!$E:$E,MATCH($D53,Matches!F:F,0)))</f>
        <v/>
      </c>
      <c r="H53" s="15"/>
      <c r="I53" s="15"/>
      <c r="J53" s="12" t="str">
        <f>IF(ISERROR(INDEX(Matches!$E:$E,MATCH($D53,Matches!G:G,0))),"",INDEX(Matches!$E:$E,MATCH($D53,Matches!G:G,0)))</f>
        <v/>
      </c>
      <c r="K53" s="15"/>
      <c r="L53" s="14"/>
      <c r="M53" s="12" t="str">
        <f>IF(ISERROR(INDEX(Matches!$E:$E,MATCH($D53,Matches!H:H,0))),"",INDEX(Matches!$E:$E,MATCH($D53,Matches!H:H,0)))</f>
        <v/>
      </c>
      <c r="N53" s="15"/>
      <c r="O53" s="14"/>
      <c r="P53" s="12" t="str">
        <f>IF(ISERROR(INDEX(Matches!$E:$E,MATCH($D53,Matches!I:I,0))),"",INDEX(Matches!$E:$E,MATCH($D53,Matches!I:I,0)))</f>
        <v/>
      </c>
      <c r="Q53" s="15"/>
      <c r="R53" s="14"/>
      <c r="S53" s="12" t="str">
        <f>IF(ISERROR(INDEX(Matches!$E:$E,MATCH($D53,Matches!J:J,0))),"",INDEX(Matches!$E:$E,MATCH($D53,Matches!J:J,0)))</f>
        <v/>
      </c>
      <c r="T53" s="15"/>
      <c r="U53" s="14"/>
      <c r="V53" s="12" t="str">
        <f>IF(ISERROR(INDEX(Matches!$E:$E,MATCH($D53,Matches!K:K,0))),"",INDEX(Matches!$E:$E,MATCH($D53,Matches!K:K,0)))</f>
        <v/>
      </c>
      <c r="W53" s="15"/>
      <c r="X53" s="14"/>
      <c r="Y53" s="12" t="str">
        <f>IF(ISERROR(INDEX(Matches!$E:$E,MATCH($D53,Matches!L:L,0))),"",INDEX(Matches!$E:$E,MATCH($D53,Matches!L:L,0)))</f>
        <v/>
      </c>
      <c r="Z53" s="15"/>
      <c r="AA53" s="14"/>
    </row>
    <row r="54" spans="2:29" ht="30" customHeight="1" x14ac:dyDescent="0.25">
      <c r="B54" s="8"/>
      <c r="C54" s="8"/>
      <c r="D54" s="8"/>
      <c r="E54" s="8"/>
      <c r="F54" s="26"/>
      <c r="G54" s="12" t="str">
        <f>IF(ISERROR(INDEX(Matches!$E:$E,MATCH($D54,Matches!F:F,0))),"",INDEX(Matches!$E:$E,MATCH($D54,Matches!F:F,0)))</f>
        <v/>
      </c>
      <c r="H54" s="15"/>
      <c r="I54" s="15"/>
      <c r="J54" s="12" t="str">
        <f>IF(ISERROR(INDEX(Matches!$E:$E,MATCH($D54,Matches!G:G,0))),"",INDEX(Matches!$E:$E,MATCH($D54,Matches!G:G,0)))</f>
        <v/>
      </c>
      <c r="K54" s="15"/>
      <c r="L54" s="14"/>
      <c r="M54" s="12" t="str">
        <f>IF(ISERROR(INDEX(Matches!$E:$E,MATCH($D54,Matches!H:H,0))),"",INDEX(Matches!$E:$E,MATCH($D54,Matches!H:H,0)))</f>
        <v/>
      </c>
      <c r="N54" s="15"/>
      <c r="O54" s="14"/>
      <c r="P54" s="12" t="str">
        <f>IF(ISERROR(INDEX(Matches!$E:$E,MATCH($D54,Matches!I:I,0))),"",INDEX(Matches!$E:$E,MATCH($D54,Matches!I:I,0)))</f>
        <v/>
      </c>
      <c r="Q54" s="15"/>
      <c r="R54" s="14"/>
      <c r="S54" s="12" t="str">
        <f>IF(ISERROR(INDEX(Matches!$E:$E,MATCH($D54,Matches!J:J,0))),"",INDEX(Matches!$E:$E,MATCH($D54,Matches!J:J,0)))</f>
        <v/>
      </c>
      <c r="T54" s="15"/>
      <c r="U54" s="14"/>
      <c r="V54" s="12" t="str">
        <f>IF(ISERROR(INDEX(Matches!$E:$E,MATCH($D54,Matches!K:K,0))),"",INDEX(Matches!$E:$E,MATCH($D54,Matches!K:K,0)))</f>
        <v/>
      </c>
      <c r="W54" s="15"/>
      <c r="X54" s="14"/>
      <c r="Y54" s="12" t="str">
        <f>IF(ISERROR(INDEX(Matches!$E:$E,MATCH($D54,Matches!L:L,0))),"",INDEX(Matches!$E:$E,MATCH($D54,Matches!L:L,0)))</f>
        <v/>
      </c>
      <c r="Z54" s="15"/>
      <c r="AA54" s="14"/>
    </row>
    <row r="55" spans="2:29" ht="30" customHeight="1" x14ac:dyDescent="0.25">
      <c r="B55" s="8"/>
      <c r="C55" s="8"/>
      <c r="D55" s="8"/>
      <c r="E55" s="8"/>
      <c r="F55" s="26"/>
      <c r="G55" s="12" t="str">
        <f>IF(ISERROR(INDEX(Matches!$E:$E,MATCH($D55,Matches!F:F,0))),"",INDEX(Matches!$E:$E,MATCH($D55,Matches!F:F,0)))</f>
        <v/>
      </c>
      <c r="H55" s="15"/>
      <c r="I55" s="15"/>
      <c r="J55" s="12" t="str">
        <f>IF(ISERROR(INDEX(Matches!$E:$E,MATCH($D55,Matches!G:G,0))),"",INDEX(Matches!$E:$E,MATCH($D55,Matches!G:G,0)))</f>
        <v/>
      </c>
      <c r="K55" s="15"/>
      <c r="L55" s="14"/>
      <c r="M55" s="12" t="str">
        <f>IF(ISERROR(INDEX(Matches!$E:$E,MATCH($D55,Matches!H:H,0))),"",INDEX(Matches!$E:$E,MATCH($D55,Matches!H:H,0)))</f>
        <v/>
      </c>
      <c r="N55" s="15"/>
      <c r="O55" s="14"/>
      <c r="P55" s="12" t="str">
        <f>IF(ISERROR(INDEX(Matches!$E:$E,MATCH($D55,Matches!I:I,0))),"",INDEX(Matches!$E:$E,MATCH($D55,Matches!I:I,0)))</f>
        <v/>
      </c>
      <c r="Q55" s="15"/>
      <c r="R55" s="14"/>
      <c r="S55" s="12" t="str">
        <f>IF(ISERROR(INDEX(Matches!$E:$E,MATCH($D55,Matches!J:J,0))),"",INDEX(Matches!$E:$E,MATCH($D55,Matches!J:J,0)))</f>
        <v/>
      </c>
      <c r="T55" s="15"/>
      <c r="U55" s="14"/>
      <c r="V55" s="12" t="str">
        <f>IF(ISERROR(INDEX(Matches!$E:$E,MATCH($D55,Matches!K:K,0))),"",INDEX(Matches!$E:$E,MATCH($D55,Matches!K:K,0)))</f>
        <v/>
      </c>
      <c r="W55" s="15"/>
      <c r="X55" s="14"/>
      <c r="Y55" s="12" t="str">
        <f>IF(ISERROR(INDEX(Matches!$E:$E,MATCH($D55,Matches!L:L,0))),"",INDEX(Matches!$E:$E,MATCH($D55,Matches!L:L,0)))</f>
        <v/>
      </c>
      <c r="Z55" s="15"/>
      <c r="AA55" s="14"/>
    </row>
    <row r="56" spans="2:29" ht="30" customHeight="1" x14ac:dyDescent="0.25">
      <c r="B56" s="8"/>
      <c r="C56" s="8"/>
      <c r="D56" s="8"/>
      <c r="E56" s="8"/>
      <c r="F56" s="26"/>
      <c r="G56" s="12" t="str">
        <f>IF(ISERROR(INDEX(Matches!$E:$E,MATCH($D56,Matches!F:F,0))),"",INDEX(Matches!$E:$E,MATCH($D56,Matches!F:F,0)))</f>
        <v/>
      </c>
      <c r="H56" s="15"/>
      <c r="I56" s="15"/>
      <c r="J56" s="12" t="str">
        <f>IF(ISERROR(INDEX(Matches!$E:$E,MATCH($D56,Matches!G:G,0))),"",INDEX(Matches!$E:$E,MATCH($D56,Matches!G:G,0)))</f>
        <v/>
      </c>
      <c r="K56" s="15"/>
      <c r="L56" s="14"/>
      <c r="M56" s="12" t="str">
        <f>IF(ISERROR(INDEX(Matches!$E:$E,MATCH($D56,Matches!H:H,0))),"",INDEX(Matches!$E:$E,MATCH($D56,Matches!H:H,0)))</f>
        <v/>
      </c>
      <c r="N56" s="15"/>
      <c r="O56" s="14"/>
      <c r="P56" s="12" t="str">
        <f>IF(ISERROR(INDEX(Matches!$E:$E,MATCH($D56,Matches!I:I,0))),"",INDEX(Matches!$E:$E,MATCH($D56,Matches!I:I,0)))</f>
        <v/>
      </c>
      <c r="Q56" s="15"/>
      <c r="R56" s="14"/>
      <c r="S56" s="12" t="str">
        <f>IF(ISERROR(INDEX(Matches!$E:$E,MATCH($D56,Matches!J:J,0))),"",INDEX(Matches!$E:$E,MATCH($D56,Matches!J:J,0)))</f>
        <v/>
      </c>
      <c r="T56" s="15"/>
      <c r="U56" s="14"/>
      <c r="V56" s="12" t="str">
        <f>IF(ISERROR(INDEX(Matches!$E:$E,MATCH($D56,Matches!K:K,0))),"",INDEX(Matches!$E:$E,MATCH($D56,Matches!K:K,0)))</f>
        <v/>
      </c>
      <c r="W56" s="15"/>
      <c r="X56" s="14"/>
      <c r="Y56" s="12" t="str">
        <f>IF(ISERROR(INDEX(Matches!$E:$E,MATCH($D56,Matches!L:L,0))),"",INDEX(Matches!$E:$E,MATCH($D56,Matches!L:L,0)))</f>
        <v/>
      </c>
      <c r="Z56" s="15"/>
      <c r="AA56" s="14"/>
    </row>
    <row r="57" spans="2:29" ht="30" customHeight="1" x14ac:dyDescent="0.25">
      <c r="B57" s="8"/>
      <c r="C57" s="8"/>
      <c r="D57" s="8"/>
      <c r="E57" s="8"/>
      <c r="F57" s="26"/>
      <c r="G57" s="12" t="str">
        <f>IF(ISERROR(INDEX(Matches!$E:$E,MATCH($D57,Matches!F:F,0))),"",INDEX(Matches!$E:$E,MATCH($D57,Matches!F:F,0)))</f>
        <v/>
      </c>
      <c r="H57" s="15"/>
      <c r="I57" s="15"/>
      <c r="J57" s="12" t="str">
        <f>IF(ISERROR(INDEX(Matches!$E:$E,MATCH($D57,Matches!G:G,0))),"",INDEX(Matches!$E:$E,MATCH($D57,Matches!G:G,0)))</f>
        <v/>
      </c>
      <c r="K57" s="15"/>
      <c r="L57" s="14"/>
      <c r="M57" s="12" t="str">
        <f>IF(ISERROR(INDEX(Matches!$E:$E,MATCH($D57,Matches!H:H,0))),"",INDEX(Matches!$E:$E,MATCH($D57,Matches!H:H,0)))</f>
        <v/>
      </c>
      <c r="N57" s="15"/>
      <c r="O57" s="14"/>
      <c r="P57" s="12" t="str">
        <f>IF(ISERROR(INDEX(Matches!$E:$E,MATCH($D57,Matches!I:I,0))),"",INDEX(Matches!$E:$E,MATCH($D57,Matches!I:I,0)))</f>
        <v/>
      </c>
      <c r="Q57" s="15"/>
      <c r="R57" s="14"/>
      <c r="S57" s="12" t="str">
        <f>IF(ISERROR(INDEX(Matches!$E:$E,MATCH($D57,Matches!J:J,0))),"",INDEX(Matches!$E:$E,MATCH($D57,Matches!J:J,0)))</f>
        <v/>
      </c>
      <c r="T57" s="15"/>
      <c r="U57" s="14"/>
      <c r="V57" s="12" t="str">
        <f>IF(ISERROR(INDEX(Matches!$E:$E,MATCH($D57,Matches!K:K,0))),"",INDEX(Matches!$E:$E,MATCH($D57,Matches!K:K,0)))</f>
        <v/>
      </c>
      <c r="W57" s="15"/>
      <c r="X57" s="14"/>
      <c r="Y57" s="12" t="str">
        <f>IF(ISERROR(INDEX(Matches!$E:$E,MATCH($D57,Matches!L:L,0))),"",INDEX(Matches!$E:$E,MATCH($D57,Matches!L:L,0)))</f>
        <v/>
      </c>
      <c r="Z57" s="15"/>
      <c r="AA57" s="14"/>
    </row>
    <row r="58" spans="2:29" ht="30" customHeight="1" x14ac:dyDescent="0.25">
      <c r="B58" s="8"/>
      <c r="C58" s="8"/>
      <c r="D58" s="8"/>
      <c r="E58" s="8"/>
      <c r="F58" s="26"/>
      <c r="G58" s="12" t="str">
        <f>IF(ISERROR(INDEX(Matches!$E:$E,MATCH($D58,Matches!F:F,0))),"",INDEX(Matches!$E:$E,MATCH($D58,Matches!F:F,0)))</f>
        <v/>
      </c>
      <c r="H58" s="15"/>
      <c r="I58" s="15"/>
      <c r="J58" s="12" t="str">
        <f>IF(ISERROR(INDEX(Matches!$E:$E,MATCH($D58,Matches!G:G,0))),"",INDEX(Matches!$E:$E,MATCH($D58,Matches!G:G,0)))</f>
        <v/>
      </c>
      <c r="K58" s="15"/>
      <c r="L58" s="14"/>
      <c r="M58" s="12" t="str">
        <f>IF(ISERROR(INDEX(Matches!$E:$E,MATCH($D58,Matches!H:H,0))),"",INDEX(Matches!$E:$E,MATCH($D58,Matches!H:H,0)))</f>
        <v/>
      </c>
      <c r="N58" s="15"/>
      <c r="O58" s="14"/>
      <c r="P58" s="12" t="str">
        <f>IF(ISERROR(INDEX(Matches!$E:$E,MATCH($D58,Matches!I:I,0))),"",INDEX(Matches!$E:$E,MATCH($D58,Matches!I:I,0)))</f>
        <v/>
      </c>
      <c r="Q58" s="15"/>
      <c r="R58" s="14"/>
      <c r="S58" s="12" t="str">
        <f>IF(ISERROR(INDEX(Matches!$E:$E,MATCH($D58,Matches!J:J,0))),"",INDEX(Matches!$E:$E,MATCH($D58,Matches!J:J,0)))</f>
        <v/>
      </c>
      <c r="T58" s="15"/>
      <c r="U58" s="14"/>
      <c r="V58" s="12" t="str">
        <f>IF(ISERROR(INDEX(Matches!$E:$E,MATCH($D58,Matches!K:K,0))),"",INDEX(Matches!$E:$E,MATCH($D58,Matches!K:K,0)))</f>
        <v/>
      </c>
      <c r="W58" s="15"/>
      <c r="X58" s="14"/>
      <c r="Y58" s="12" t="str">
        <f>IF(ISERROR(INDEX(Matches!$E:$E,MATCH($D58,Matches!L:L,0))),"",INDEX(Matches!$E:$E,MATCH($D58,Matches!L:L,0)))</f>
        <v/>
      </c>
      <c r="Z58" s="15"/>
      <c r="AA58" s="14"/>
    </row>
    <row r="59" spans="2:29" ht="30" customHeight="1" thickBot="1" x14ac:dyDescent="0.3">
      <c r="B59" s="27"/>
      <c r="C59" s="27"/>
      <c r="D59" s="27"/>
      <c r="E59" s="27"/>
      <c r="F59" s="26"/>
      <c r="G59" s="28" t="str">
        <f>IF(ISERROR(INDEX(Matches!$E:$E,MATCH($D59,Matches!F:F,0))),"",INDEX(Matches!$E:$E,MATCH($D59,Matches!F:F,0)))</f>
        <v/>
      </c>
      <c r="H59" s="17"/>
      <c r="I59" s="17"/>
      <c r="J59" s="28" t="str">
        <f>IF(ISERROR(INDEX(Matches!$E:$E,MATCH($D59,Matches!G:G,0))),"",INDEX(Matches!$E:$E,MATCH($D59,Matches!G:G,0)))</f>
        <v/>
      </c>
      <c r="K59" s="17"/>
      <c r="L59" s="29"/>
      <c r="M59" s="28" t="str">
        <f>IF(ISERROR(INDEX(Matches!$E:$E,MATCH($D59,Matches!H:H,0))),"",INDEX(Matches!$E:$E,MATCH($D59,Matches!H:H,0)))</f>
        <v/>
      </c>
      <c r="N59" s="17"/>
      <c r="O59" s="29"/>
      <c r="P59" s="28" t="str">
        <f>IF(ISERROR(INDEX(Matches!$E:$E,MATCH($D59,Matches!I:I,0))),"",INDEX(Matches!$E:$E,MATCH($D59,Matches!I:I,0)))</f>
        <v/>
      </c>
      <c r="Q59" s="17"/>
      <c r="R59" s="29"/>
      <c r="S59" s="28" t="str">
        <f>IF(ISERROR(INDEX(Matches!$E:$E,MATCH($D59,Matches!J:J,0))),"",INDEX(Matches!$E:$E,MATCH($D59,Matches!J:J,0)))</f>
        <v/>
      </c>
      <c r="T59" s="17"/>
      <c r="U59" s="29"/>
      <c r="V59" s="28" t="str">
        <f>IF(ISERROR(INDEX(Matches!$E:$E,MATCH($D59,Matches!K:K,0))),"",INDEX(Matches!$E:$E,MATCH($D59,Matches!K:K,0)))</f>
        <v/>
      </c>
      <c r="W59" s="17"/>
      <c r="X59" s="29"/>
      <c r="Y59" s="28" t="str">
        <f>IF(ISERROR(INDEX(Matches!$E:$E,MATCH($D59,Matches!L:L,0))),"",INDEX(Matches!$E:$E,MATCH($D59,Matches!L:L,0)))</f>
        <v/>
      </c>
      <c r="Z59" s="17"/>
      <c r="AA59" s="29"/>
    </row>
    <row r="60" spans="2:29" ht="30" customHeight="1" thickTop="1" x14ac:dyDescent="0.25">
      <c r="B60" s="30"/>
      <c r="C60" s="30"/>
      <c r="D60" s="30"/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 t="str">
        <f>IF(SUM(M49:M59)=0,"",SUM(M49:M59))</f>
        <v/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 t="str">
        <f>IF(SUM(V49:V59)=0,"",SUM(V49:V59))</f>
        <v/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0</v>
      </c>
    </row>
    <row r="61" spans="2:29" ht="30" customHeight="1" x14ac:dyDescent="0.25">
      <c r="B61" s="21"/>
      <c r="C61" s="21"/>
      <c r="D61" s="21"/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 t="str">
        <f>IF(SUM(L49:L51)=0,"",SUM(L49:L51))</f>
        <v/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 t="str">
        <f>IF(SUM(X49:X51)=0,"",SUM(X49:X51))</f>
        <v/>
      </c>
      <c r="Y61" s="12"/>
      <c r="Z61" s="15"/>
      <c r="AA61" s="15" t="str">
        <f>IF(SUM(AA49:AA51)=0,"",SUM(AA49:AA51))</f>
        <v/>
      </c>
      <c r="AB61" s="2">
        <f>SUM(G61:AA61)</f>
        <v>0</v>
      </c>
      <c r="AC61" s="3">
        <f>INT(SUM(G61:AA61)/3)</f>
        <v>0</v>
      </c>
    </row>
    <row r="62" spans="2:29" ht="30" customHeight="1" thickBot="1" x14ac:dyDescent="0.3">
      <c r="B62" s="21"/>
      <c r="C62" s="21"/>
      <c r="D62" s="21"/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/>
      <c r="C63" s="21"/>
      <c r="D63" s="21"/>
      <c r="E63" s="21"/>
      <c r="F63" s="18"/>
      <c r="G63" s="124">
        <f>IF((AB60-AC61)&lt;0,0,AB60-AC61)</f>
        <v>0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/>
      <c r="C64" s="21"/>
      <c r="D64" s="21"/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/>
      <c r="C65" s="21"/>
      <c r="D65" s="21"/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/>
      <c r="C66" s="21"/>
      <c r="D66" s="21"/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THE JORDI GOMEZ LOVE-IN</v>
      </c>
      <c r="C68" s="131"/>
      <c r="D68" s="132"/>
      <c r="E68" s="136" t="str">
        <f>INDEX(Owners!$A:$A,MATCH(B68,Owners!$B:$B,0))</f>
        <v>Chris Griffin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f>A4+1</f>
        <v>27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 t="s">
        <v>70</v>
      </c>
      <c r="C70" s="8" t="s">
        <v>0</v>
      </c>
      <c r="D70" s="8" t="s">
        <v>71</v>
      </c>
      <c r="E70" s="85"/>
      <c r="F70" s="26"/>
      <c r="G70" s="9" t="str">
        <f>IF(ISERROR(INDEX(Matches!$E:$E,MATCH($D70,Matches!F:F,0))),"",INDEX(Matches!$E:$E,MATCH($D70,Matches!F:F,0)))</f>
        <v/>
      </c>
      <c r="H70" s="10" t="s">
        <v>397</v>
      </c>
      <c r="I70" s="11" t="str">
        <f>IF(ISERROR(INDEX(Matches!$E:$E,MATCH($D70,Matches!F:F,0))),"",INDEX(Matches!$E:$E,MATCH($D70,Matches!F:F,0)))</f>
        <v/>
      </c>
      <c r="J70" s="12" t="str">
        <f>IF(ISERROR(INDEX(Matches!$E:$E,MATCH($D70,Matches!G:G,0))),"",INDEX(Matches!$E:$E,MATCH($D70,Matches!G:G,0)))</f>
        <v>*</v>
      </c>
      <c r="K70" s="13" t="s">
        <v>397</v>
      </c>
      <c r="L70" s="14" t="str">
        <f>IF(ISERROR(INDEX(Matches!$E:$E,MATCH($D70,Matches!G:G,0))),"",INDEX(Matches!$E:$E,MATCH($D70,Matches!G:G,0)))</f>
        <v>*</v>
      </c>
      <c r="M70" s="12" t="str">
        <f>IF(ISERROR(INDEX(Matches!$E:$E,MATCH($D70,Matches!H:H,0))),"",INDEX(Matches!$E:$E,MATCH($D70,Matches!H:H,0)))</f>
        <v/>
      </c>
      <c r="N70" s="13" t="s">
        <v>397</v>
      </c>
      <c r="O70" s="14" t="str">
        <f>IF(ISERROR(INDEX(Matches!$E:$E,MATCH($D70,Matches!H:H,0))),"",INDEX(Matches!$E:$E,MATCH($D70,Matches!H:H,0)))</f>
        <v/>
      </c>
      <c r="P70" s="12" t="str">
        <f>IF(ISERROR(INDEX(Matches!$E:$E,MATCH($D70,Matches!I:I,0))),"",INDEX(Matches!$E:$E,MATCH($D70,Matches!I:I,0)))</f>
        <v/>
      </c>
      <c r="Q70" s="13" t="s">
        <v>397</v>
      </c>
      <c r="R70" s="14" t="str">
        <f>IF(ISERROR(INDEX(Matches!$E:$E,MATCH($D70,Matches!I:I,0))),"",INDEX(Matches!$E:$E,MATCH($D70,Matches!I:I,0)))</f>
        <v/>
      </c>
      <c r="S70" s="12" t="str">
        <f>IF(ISERROR(INDEX(Matches!$E:$E,MATCH($D70,Matches!J:J,0))),"",INDEX(Matches!$E:$E,MATCH($D70,Matches!J:J,0)))</f>
        <v/>
      </c>
      <c r="T70" s="13" t="s">
        <v>397</v>
      </c>
      <c r="U70" s="14" t="str">
        <f>IF(ISERROR(INDEX(Matches!$E:$E,MATCH($D70,Matches!J:J,0))),"",INDEX(Matches!$E:$E,MATCH($D70,Matches!J:J,0)))</f>
        <v/>
      </c>
      <c r="V70" s="12" t="str">
        <f>IF(ISERROR(INDEX(Matches!$E:$E,MATCH($D70,Matches!K:K,0))),"",INDEX(Matches!$E:$E,MATCH($D70,Matches!K:K,0)))</f>
        <v>*</v>
      </c>
      <c r="W70" s="13" t="s">
        <v>397</v>
      </c>
      <c r="X70" s="14" t="str">
        <f>IF(ISERROR(INDEX(Matches!$E:$E,MATCH($D70,Matches!K:K,0))),"",INDEX(Matches!$E:$E,MATCH($D70,Matches!K:K,0)))</f>
        <v>*</v>
      </c>
      <c r="Y70" s="12" t="str">
        <f>IF(ISERROR(INDEX(Matches!$E:$E,MATCH($D70,Matches!L:L,0))),"",INDEX(Matches!$E:$E,MATCH($D70,Matches!L:L,0)))</f>
        <v/>
      </c>
      <c r="Z70" s="13" t="s">
        <v>397</v>
      </c>
      <c r="AA70" s="14" t="str">
        <f>IF(ISERROR(INDEX(Matches!$E:$E,MATCH($D70,Matches!L:L,0))),"",INDEX(Matches!$E:$E,MATCH($D70,Matches!L:L,0)))</f>
        <v/>
      </c>
    </row>
    <row r="71" spans="1:27" ht="30" customHeight="1" x14ac:dyDescent="0.25">
      <c r="B71" s="8" t="s">
        <v>107</v>
      </c>
      <c r="C71" s="8" t="s">
        <v>79</v>
      </c>
      <c r="D71" s="8" t="s">
        <v>78</v>
      </c>
      <c r="E71" s="20"/>
      <c r="F71" s="26"/>
      <c r="G71" s="12" t="str">
        <f>IF(ISERROR(INDEX(Matches!$E:$E,MATCH($D71,Matches!F:F,0))),"",INDEX(Matches!$E:$E,MATCH($D71,Matches!F:F,0)))</f>
        <v/>
      </c>
      <c r="H71" s="13" t="s">
        <v>397</v>
      </c>
      <c r="I71" s="15" t="str">
        <f>IF(ISERROR(INDEX(Matches!$E:$E,MATCH($D71,Matches!F:F,0))),"",INDEX(Matches!$E:$E,MATCH($D71,Matches!F:F,0)))</f>
        <v/>
      </c>
      <c r="J71" s="12" t="str">
        <f>IF(ISERROR(INDEX(Matches!$E:$E,MATCH($D71,Matches!G:G,0))),"",INDEX(Matches!$E:$E,MATCH($D71,Matches!G:G,0)))</f>
        <v/>
      </c>
      <c r="K71" s="13" t="s">
        <v>397</v>
      </c>
      <c r="L71" s="14" t="str">
        <f>IF(ISERROR(INDEX(Matches!$E:$E,MATCH($D71,Matches!G:G,0))),"",INDEX(Matches!$E:$E,MATCH($D71,Matches!G:G,0)))</f>
        <v/>
      </c>
      <c r="M71" s="12" t="str">
        <f>IF(ISERROR(INDEX(Matches!$E:$E,MATCH($D71,Matches!H:H,0))),"",INDEX(Matches!$E:$E,MATCH($D71,Matches!H:H,0)))</f>
        <v/>
      </c>
      <c r="N71" s="13" t="s">
        <v>397</v>
      </c>
      <c r="O71" s="14" t="str">
        <f>IF(ISERROR(INDEX(Matches!$E:$E,MATCH($D71,Matches!H:H,0))),"",INDEX(Matches!$E:$E,MATCH($D71,Matches!H:H,0)))</f>
        <v/>
      </c>
      <c r="P71" s="12" t="str">
        <f>IF(ISERROR(INDEX(Matches!$E:$E,MATCH($D71,Matches!I:I,0))),"",INDEX(Matches!$E:$E,MATCH($D71,Matches!I:I,0)))</f>
        <v/>
      </c>
      <c r="Q71" s="13" t="s">
        <v>397</v>
      </c>
      <c r="R71" s="14" t="str">
        <f>IF(ISERROR(INDEX(Matches!$E:$E,MATCH($D71,Matches!I:I,0))),"",INDEX(Matches!$E:$E,MATCH($D71,Matches!I:I,0)))</f>
        <v/>
      </c>
      <c r="S71" s="12" t="str">
        <f>IF(ISERROR(INDEX(Matches!$E:$E,MATCH($D71,Matches!J:J,0))),"",INDEX(Matches!$E:$E,MATCH($D71,Matches!J:J,0)))</f>
        <v/>
      </c>
      <c r="T71" s="13" t="s">
        <v>397</v>
      </c>
      <c r="U71" s="14" t="str">
        <f>IF(ISERROR(INDEX(Matches!$E:$E,MATCH($D71,Matches!J:J,0))),"",INDEX(Matches!$E:$E,MATCH($D71,Matches!J:J,0)))</f>
        <v/>
      </c>
      <c r="V71" s="12" t="str">
        <f>IF(ISERROR(INDEX(Matches!$E:$E,MATCH($D71,Matches!K:K,0))),"",INDEX(Matches!$E:$E,MATCH($D71,Matches!K:K,0)))</f>
        <v/>
      </c>
      <c r="W71" s="13" t="s">
        <v>397</v>
      </c>
      <c r="X71" s="14" t="str">
        <f>IF(ISERROR(INDEX(Matches!$E:$E,MATCH($D71,Matches!K:K,0))),"",INDEX(Matches!$E:$E,MATCH($D71,Matches!K:K,0)))</f>
        <v/>
      </c>
      <c r="Y71" s="12" t="str">
        <f>IF(ISERROR(INDEX(Matches!$E:$E,MATCH($D71,Matches!L:L,0))),"",INDEX(Matches!$E:$E,MATCH($D71,Matches!L:L,0)))</f>
        <v>*</v>
      </c>
      <c r="Z71" s="13" t="s">
        <v>397</v>
      </c>
      <c r="AA71" s="14" t="str">
        <f>IF(ISERROR(INDEX(Matches!$E:$E,MATCH($D71,Matches!L:L,0))),"",INDEX(Matches!$E:$E,MATCH($D71,Matches!L:L,0)))</f>
        <v>*</v>
      </c>
    </row>
    <row r="72" spans="1:27" ht="30" customHeight="1" x14ac:dyDescent="0.25">
      <c r="B72" s="8" t="s">
        <v>511</v>
      </c>
      <c r="C72" s="8" t="s">
        <v>79</v>
      </c>
      <c r="D72" s="8" t="s">
        <v>60</v>
      </c>
      <c r="E72" s="20"/>
      <c r="F72" s="26"/>
      <c r="G72" s="12" t="str">
        <f>IF(ISERROR(INDEX(Matches!$E:$E,MATCH($D72,Matches!F:F,0))),"",INDEX(Matches!$E:$E,MATCH($D72,Matches!F:F,0)))</f>
        <v/>
      </c>
      <c r="H72" s="13" t="s">
        <v>397</v>
      </c>
      <c r="I72" s="15" t="str">
        <f>IF(ISERROR(INDEX(Matches!$E:$E,MATCH($D72,Matches!F:F,0))),"",INDEX(Matches!$E:$E,MATCH($D72,Matches!F:F,0)))</f>
        <v/>
      </c>
      <c r="J72" s="12" t="str">
        <f>IF(ISERROR(INDEX(Matches!$E:$E,MATCH($D72,Matches!G:G,0))),"",INDEX(Matches!$E:$E,MATCH($D72,Matches!G:G,0)))</f>
        <v>*</v>
      </c>
      <c r="K72" s="13" t="s">
        <v>397</v>
      </c>
      <c r="L72" s="14" t="str">
        <f>IF(ISERROR(INDEX(Matches!$E:$E,MATCH($D72,Matches!G:G,0))),"",INDEX(Matches!$E:$E,MATCH($D72,Matches!G:G,0)))</f>
        <v>*</v>
      </c>
      <c r="M72" s="12" t="str">
        <f>IF(ISERROR(INDEX(Matches!$E:$E,MATCH($D72,Matches!H:H,0))),"",INDEX(Matches!$E:$E,MATCH($D72,Matches!H:H,0)))</f>
        <v/>
      </c>
      <c r="N72" s="13" t="s">
        <v>397</v>
      </c>
      <c r="O72" s="14" t="str">
        <f>IF(ISERROR(INDEX(Matches!$E:$E,MATCH($D72,Matches!H:H,0))),"",INDEX(Matches!$E:$E,MATCH($D72,Matches!H:H,0)))</f>
        <v/>
      </c>
      <c r="P72" s="12" t="str">
        <f>IF(ISERROR(INDEX(Matches!$E:$E,MATCH($D72,Matches!I:I,0))),"",INDEX(Matches!$E:$E,MATCH($D72,Matches!I:I,0)))</f>
        <v/>
      </c>
      <c r="Q72" s="13" t="s">
        <v>397</v>
      </c>
      <c r="R72" s="14" t="str">
        <f>IF(ISERROR(INDEX(Matches!$E:$E,MATCH($D72,Matches!I:I,0))),"",INDEX(Matches!$E:$E,MATCH($D72,Matches!I:I,0)))</f>
        <v/>
      </c>
      <c r="S72" s="12" t="str">
        <f>IF(ISERROR(INDEX(Matches!$E:$E,MATCH($D72,Matches!J:J,0))),"",INDEX(Matches!$E:$E,MATCH($D72,Matches!J:J,0)))</f>
        <v>*</v>
      </c>
      <c r="T72" s="13" t="s">
        <v>397</v>
      </c>
      <c r="U72" s="14" t="str">
        <f>IF(ISERROR(INDEX(Matches!$E:$E,MATCH($D72,Matches!J:J,0))),"",INDEX(Matches!$E:$E,MATCH($D72,Matches!J:J,0)))</f>
        <v>*</v>
      </c>
      <c r="V72" s="12" t="str">
        <f>IF(ISERROR(INDEX(Matches!$E:$E,MATCH($D72,Matches!K:K,0))),"",INDEX(Matches!$E:$E,MATCH($D72,Matches!K:K,0)))</f>
        <v/>
      </c>
      <c r="W72" s="13" t="s">
        <v>397</v>
      </c>
      <c r="X72" s="14" t="str">
        <f>IF(ISERROR(INDEX(Matches!$E:$E,MATCH($D72,Matches!K:K,0))),"",INDEX(Matches!$E:$E,MATCH($D72,Matches!K:K,0)))</f>
        <v/>
      </c>
      <c r="Y72" s="12" t="str">
        <f>IF(ISERROR(INDEX(Matches!$E:$E,MATCH($D72,Matches!L:L,0))),"",INDEX(Matches!$E:$E,MATCH($D72,Matches!L:L,0)))</f>
        <v/>
      </c>
      <c r="Z72" s="13" t="s">
        <v>397</v>
      </c>
      <c r="AA72" s="14" t="str">
        <f>IF(ISERROR(INDEX(Matches!$E:$E,MATCH($D72,Matches!L:L,0))),"",INDEX(Matches!$E:$E,MATCH($D72,Matches!L:L,0)))</f>
        <v/>
      </c>
    </row>
    <row r="73" spans="1:27" ht="30" customHeight="1" x14ac:dyDescent="0.25">
      <c r="B73" s="8" t="s">
        <v>172</v>
      </c>
      <c r="C73" s="8" t="s">
        <v>130</v>
      </c>
      <c r="D73" s="8" t="s">
        <v>22</v>
      </c>
      <c r="E73" s="20"/>
      <c r="F73" s="26"/>
      <c r="G73" s="12" t="str">
        <f>IF(ISERROR(INDEX(Matches!$E:$E,MATCH($D73,Matches!F:F,0))),"",INDEX(Matches!$E:$E,MATCH($D73,Matches!F:F,0)))</f>
        <v/>
      </c>
      <c r="H73" s="15"/>
      <c r="I73" s="15"/>
      <c r="J73" s="12" t="str">
        <f>IF(ISERROR(INDEX(Matches!$E:$E,MATCH($D73,Matches!G:G,0))),"",INDEX(Matches!$E:$E,MATCH($D73,Matches!G:G,0)))</f>
        <v>*</v>
      </c>
      <c r="K73" s="15"/>
      <c r="L73" s="14"/>
      <c r="M73" s="12" t="str">
        <f>IF(ISERROR(INDEX(Matches!$E:$E,MATCH($D73,Matches!H:H,0))),"",INDEX(Matches!$E:$E,MATCH($D73,Matches!H:H,0)))</f>
        <v/>
      </c>
      <c r="N73" s="15"/>
      <c r="O73" s="14"/>
      <c r="P73" s="12" t="str">
        <f>IF(ISERROR(INDEX(Matches!$E:$E,MATCH($D73,Matches!I:I,0))),"",INDEX(Matches!$E:$E,MATCH($D73,Matches!I:I,0)))</f>
        <v/>
      </c>
      <c r="Q73" s="15"/>
      <c r="R73" s="14"/>
      <c r="S73" s="12" t="str">
        <f>IF(ISERROR(INDEX(Matches!$E:$E,MATCH($D73,Matches!J:J,0))),"",INDEX(Matches!$E:$E,MATCH($D73,Matches!J:J,0)))</f>
        <v/>
      </c>
      <c r="T73" s="15"/>
      <c r="U73" s="14"/>
      <c r="V73" s="12" t="str">
        <f>IF(ISERROR(INDEX(Matches!$E:$E,MATCH($D73,Matches!K:K,0))),"",INDEX(Matches!$E:$E,MATCH($D73,Matches!K:K,0)))</f>
        <v>*</v>
      </c>
      <c r="W73" s="15"/>
      <c r="X73" s="14"/>
      <c r="Y73" s="12" t="str">
        <f>IF(ISERROR(INDEX(Matches!$E:$E,MATCH($D73,Matches!L:L,0))),"",INDEX(Matches!$E:$E,MATCH($D73,Matches!L:L,0)))</f>
        <v/>
      </c>
      <c r="Z73" s="15"/>
      <c r="AA73" s="14"/>
    </row>
    <row r="74" spans="1:27" ht="30" customHeight="1" x14ac:dyDescent="0.25">
      <c r="B74" s="8" t="s">
        <v>174</v>
      </c>
      <c r="C74" s="8" t="s">
        <v>130</v>
      </c>
      <c r="D74" s="8" t="s">
        <v>175</v>
      </c>
      <c r="E74" s="20"/>
      <c r="F74" s="26"/>
      <c r="G74" s="12" t="str">
        <f>IF(ISERROR(INDEX(Matches!$E:$E,MATCH($D74,Matches!F:F,0))),"",INDEX(Matches!$E:$E,MATCH($D74,Matches!F:F,0)))</f>
        <v/>
      </c>
      <c r="H74" s="15"/>
      <c r="I74" s="15"/>
      <c r="J74" s="12" t="str">
        <f>IF(ISERROR(INDEX(Matches!$E:$E,MATCH($D74,Matches!G:G,0))),"",INDEX(Matches!$E:$E,MATCH($D74,Matches!G:G,0)))</f>
        <v>*</v>
      </c>
      <c r="K74" s="15"/>
      <c r="L74" s="14"/>
      <c r="M74" s="12" t="str">
        <f>IF(ISERROR(INDEX(Matches!$E:$E,MATCH($D74,Matches!H:H,0))),"",INDEX(Matches!$E:$E,MATCH($D74,Matches!H:H,0)))</f>
        <v/>
      </c>
      <c r="N74" s="15"/>
      <c r="O74" s="14"/>
      <c r="P74" s="12" t="str">
        <f>IF(ISERROR(INDEX(Matches!$E:$E,MATCH($D74,Matches!I:I,0))),"",INDEX(Matches!$E:$E,MATCH($D74,Matches!I:I,0)))</f>
        <v/>
      </c>
      <c r="Q74" s="15"/>
      <c r="R74" s="14"/>
      <c r="S74" s="12" t="str">
        <f>IF(ISERROR(INDEX(Matches!$E:$E,MATCH($D74,Matches!J:J,0))),"",INDEX(Matches!$E:$E,MATCH($D74,Matches!J:J,0)))</f>
        <v/>
      </c>
      <c r="T74" s="15"/>
      <c r="U74" s="14"/>
      <c r="V74" s="12" t="str">
        <f>IF(ISERROR(INDEX(Matches!$E:$E,MATCH($D74,Matches!K:K,0))),"",INDEX(Matches!$E:$E,MATCH($D74,Matches!K:K,0)))</f>
        <v>*</v>
      </c>
      <c r="W74" s="15"/>
      <c r="X74" s="14"/>
      <c r="Y74" s="12" t="str">
        <f>IF(ISERROR(INDEX(Matches!$E:$E,MATCH($D74,Matches!L:L,0))),"",INDEX(Matches!$E:$E,MATCH($D74,Matches!L:L,0)))</f>
        <v/>
      </c>
      <c r="Z74" s="15"/>
      <c r="AA74" s="14"/>
    </row>
    <row r="75" spans="1:27" ht="30" customHeight="1" x14ac:dyDescent="0.25">
      <c r="B75" s="8" t="s">
        <v>195</v>
      </c>
      <c r="C75" s="8" t="s">
        <v>130</v>
      </c>
      <c r="D75" s="8" t="s">
        <v>5</v>
      </c>
      <c r="E75" s="20"/>
      <c r="F75" s="26"/>
      <c r="G75" s="12" t="str">
        <f>IF(ISERROR(INDEX(Matches!$E:$E,MATCH($D75,Matches!F:F,0))),"",INDEX(Matches!$E:$E,MATCH($D75,Matches!F:F,0)))</f>
        <v/>
      </c>
      <c r="H75" s="15"/>
      <c r="I75" s="15"/>
      <c r="J75" s="12" t="str">
        <f>IF(ISERROR(INDEX(Matches!$E:$E,MATCH($D75,Matches!G:G,0))),"",INDEX(Matches!$E:$E,MATCH($D75,Matches!G:G,0)))</f>
        <v/>
      </c>
      <c r="K75" s="15"/>
      <c r="L75" s="14"/>
      <c r="M75" s="12" t="str">
        <f>IF(ISERROR(INDEX(Matches!$E:$E,MATCH($D75,Matches!H:H,0))),"",INDEX(Matches!$E:$E,MATCH($D75,Matches!H:H,0)))</f>
        <v/>
      </c>
      <c r="N75" s="15"/>
      <c r="O75" s="14"/>
      <c r="P75" s="12" t="str">
        <f>IF(ISERROR(INDEX(Matches!$E:$E,MATCH($D75,Matches!I:I,0))),"",INDEX(Matches!$E:$E,MATCH($D75,Matches!I:I,0)))</f>
        <v/>
      </c>
      <c r="Q75" s="15"/>
      <c r="R75" s="14"/>
      <c r="S75" s="12" t="str">
        <f>IF(ISERROR(INDEX(Matches!$E:$E,MATCH($D75,Matches!J:J,0))),"",INDEX(Matches!$E:$E,MATCH($D75,Matches!J:J,0)))</f>
        <v/>
      </c>
      <c r="T75" s="15"/>
      <c r="U75" s="14"/>
      <c r="V75" s="12" t="str">
        <f>IF(ISERROR(INDEX(Matches!$E:$E,MATCH($D75,Matches!K:K,0))),"",INDEX(Matches!$E:$E,MATCH($D75,Matches!K:K,0)))</f>
        <v>*</v>
      </c>
      <c r="W75" s="15"/>
      <c r="X75" s="14"/>
      <c r="Y75" s="12" t="str">
        <f>IF(ISERROR(INDEX(Matches!$E:$E,MATCH($D75,Matches!L:L,0))),"",INDEX(Matches!$E:$E,MATCH($D75,Matches!L:L,0)))</f>
        <v/>
      </c>
      <c r="Z75" s="15"/>
      <c r="AA75" s="14"/>
    </row>
    <row r="76" spans="1:27" ht="30" customHeight="1" x14ac:dyDescent="0.25">
      <c r="B76" s="8" t="s">
        <v>264</v>
      </c>
      <c r="C76" s="8" t="s">
        <v>201</v>
      </c>
      <c r="D76" s="8" t="s">
        <v>175</v>
      </c>
      <c r="E76" s="20"/>
      <c r="F76" s="26"/>
      <c r="G76" s="12" t="str">
        <f>IF(ISERROR(INDEX(Matches!$E:$E,MATCH($D76,Matches!F:F,0))),"",INDEX(Matches!$E:$E,MATCH($D76,Matches!F:F,0)))</f>
        <v/>
      </c>
      <c r="H76" s="15"/>
      <c r="I76" s="15"/>
      <c r="J76" s="12" t="str">
        <f>IF(ISERROR(INDEX(Matches!$E:$E,MATCH($D76,Matches!G:G,0))),"",INDEX(Matches!$E:$E,MATCH($D76,Matches!G:G,0)))</f>
        <v>*</v>
      </c>
      <c r="K76" s="15"/>
      <c r="L76" s="14"/>
      <c r="M76" s="12" t="str">
        <f>IF(ISERROR(INDEX(Matches!$E:$E,MATCH($D76,Matches!H:H,0))),"",INDEX(Matches!$E:$E,MATCH($D76,Matches!H:H,0)))</f>
        <v/>
      </c>
      <c r="N76" s="15"/>
      <c r="O76" s="14"/>
      <c r="P76" s="12" t="str">
        <f>IF(ISERROR(INDEX(Matches!$E:$E,MATCH($D76,Matches!I:I,0))),"",INDEX(Matches!$E:$E,MATCH($D76,Matches!I:I,0)))</f>
        <v/>
      </c>
      <c r="Q76" s="15"/>
      <c r="R76" s="14"/>
      <c r="S76" s="12" t="str">
        <f>IF(ISERROR(INDEX(Matches!$E:$E,MATCH($D76,Matches!J:J,0))),"",INDEX(Matches!$E:$E,MATCH($D76,Matches!J:J,0)))</f>
        <v/>
      </c>
      <c r="T76" s="15"/>
      <c r="U76" s="14"/>
      <c r="V76" s="12" t="str">
        <f>IF(ISERROR(INDEX(Matches!$E:$E,MATCH($D76,Matches!K:K,0))),"",INDEX(Matches!$E:$E,MATCH($D76,Matches!K:K,0)))</f>
        <v>*</v>
      </c>
      <c r="W76" s="15"/>
      <c r="X76" s="14"/>
      <c r="Y76" s="12" t="str">
        <f>IF(ISERROR(INDEX(Matches!$E:$E,MATCH($D76,Matches!L:L,0))),"",INDEX(Matches!$E:$E,MATCH($D76,Matches!L:L,0)))</f>
        <v/>
      </c>
      <c r="Z76" s="15"/>
      <c r="AA76" s="14"/>
    </row>
    <row r="77" spans="1:27" ht="30" customHeight="1" x14ac:dyDescent="0.25">
      <c r="B77" s="8" t="s">
        <v>255</v>
      </c>
      <c r="C77" s="8" t="s">
        <v>201</v>
      </c>
      <c r="D77" s="8" t="s">
        <v>25</v>
      </c>
      <c r="E77" s="20"/>
      <c r="F77" s="26"/>
      <c r="G77" s="12" t="str">
        <f>IF(ISERROR(INDEX(Matches!$E:$E,MATCH($D77,Matches!F:F,0))),"",INDEX(Matches!$E:$E,MATCH($D77,Matches!F:F,0)))</f>
        <v/>
      </c>
      <c r="H77" s="15"/>
      <c r="I77" s="15"/>
      <c r="J77" s="12" t="str">
        <f>IF(ISERROR(INDEX(Matches!$E:$E,MATCH($D77,Matches!G:G,0))),"",INDEX(Matches!$E:$E,MATCH($D77,Matches!G:G,0)))</f>
        <v>*</v>
      </c>
      <c r="K77" s="15"/>
      <c r="L77" s="14"/>
      <c r="M77" s="12" t="str">
        <f>IF(ISERROR(INDEX(Matches!$E:$E,MATCH($D77,Matches!H:H,0))),"",INDEX(Matches!$E:$E,MATCH($D77,Matches!H:H,0)))</f>
        <v/>
      </c>
      <c r="N77" s="15"/>
      <c r="O77" s="14"/>
      <c r="P77" s="12" t="str">
        <f>IF(ISERROR(INDEX(Matches!$E:$E,MATCH($D77,Matches!I:I,0))),"",INDEX(Matches!$E:$E,MATCH($D77,Matches!I:I,0)))</f>
        <v/>
      </c>
      <c r="Q77" s="15"/>
      <c r="R77" s="14"/>
      <c r="S77" s="12" t="str">
        <f>IF(ISERROR(INDEX(Matches!$E:$E,MATCH($D77,Matches!J:J,0))),"",INDEX(Matches!$E:$E,MATCH($D77,Matches!J:J,0)))</f>
        <v/>
      </c>
      <c r="T77" s="15"/>
      <c r="U77" s="14"/>
      <c r="V77" s="12" t="str">
        <f>IF(ISERROR(INDEX(Matches!$E:$E,MATCH($D77,Matches!K:K,0))),"",INDEX(Matches!$E:$E,MATCH($D77,Matches!K:K,0)))</f>
        <v>*</v>
      </c>
      <c r="W77" s="15"/>
      <c r="X77" s="14"/>
      <c r="Y77" s="12" t="str">
        <f>IF(ISERROR(INDEX(Matches!$E:$E,MATCH($D77,Matches!L:L,0))),"",INDEX(Matches!$E:$E,MATCH($D77,Matches!L:L,0)))</f>
        <v/>
      </c>
      <c r="Z77" s="15"/>
      <c r="AA77" s="14"/>
    </row>
    <row r="78" spans="1:27" ht="30" customHeight="1" x14ac:dyDescent="0.25">
      <c r="B78" s="8" t="s">
        <v>219</v>
      </c>
      <c r="C78" s="8" t="s">
        <v>201</v>
      </c>
      <c r="D78" s="8" t="s">
        <v>220</v>
      </c>
      <c r="E78" s="20"/>
      <c r="F78" s="26"/>
      <c r="G78" s="12" t="str">
        <f>IF(ISERROR(INDEX(Matches!$E:$E,MATCH($D78,Matches!F:F,0))),"",INDEX(Matches!$E:$E,MATCH($D78,Matches!F:F,0)))</f>
        <v/>
      </c>
      <c r="H78" s="15"/>
      <c r="I78" s="15"/>
      <c r="J78" s="12" t="str">
        <f>IF(ISERROR(INDEX(Matches!$E:$E,MATCH($D78,Matches!G:G,0))),"",INDEX(Matches!$E:$E,MATCH($D78,Matches!G:G,0)))</f>
        <v/>
      </c>
      <c r="K78" s="15"/>
      <c r="L78" s="14"/>
      <c r="M78" s="12" t="str">
        <f>IF(ISERROR(INDEX(Matches!$E:$E,MATCH($D78,Matches!H:H,0))),"",INDEX(Matches!$E:$E,MATCH($D78,Matches!H:H,0)))</f>
        <v>*</v>
      </c>
      <c r="N78" s="15"/>
      <c r="O78" s="14"/>
      <c r="P78" s="12" t="str">
        <f>IF(ISERROR(INDEX(Matches!$E:$E,MATCH($D78,Matches!I:I,0))),"",INDEX(Matches!$E:$E,MATCH($D78,Matches!I:I,0)))</f>
        <v/>
      </c>
      <c r="Q78" s="15"/>
      <c r="R78" s="14"/>
      <c r="S78" s="12" t="str">
        <f>IF(ISERROR(INDEX(Matches!$E:$E,MATCH($D78,Matches!J:J,0))),"",INDEX(Matches!$E:$E,MATCH($D78,Matches!J:J,0)))</f>
        <v/>
      </c>
      <c r="T78" s="15"/>
      <c r="U78" s="14"/>
      <c r="V78" s="12" t="str">
        <f>IF(ISERROR(INDEX(Matches!$E:$E,MATCH($D78,Matches!K:K,0))),"",INDEX(Matches!$E:$E,MATCH($D78,Matches!K:K,0)))</f>
        <v>*</v>
      </c>
      <c r="W78" s="15"/>
      <c r="X78" s="14"/>
      <c r="Y78" s="12" t="str">
        <f>IF(ISERROR(INDEX(Matches!$E:$E,MATCH($D78,Matches!L:L,0))),"",INDEX(Matches!$E:$E,MATCH($D78,Matches!L:L,0)))</f>
        <v/>
      </c>
      <c r="Z78" s="15"/>
      <c r="AA78" s="14"/>
    </row>
    <row r="79" spans="1:27" ht="30" customHeight="1" x14ac:dyDescent="0.25">
      <c r="B79" s="8" t="s">
        <v>247</v>
      </c>
      <c r="C79" s="8" t="s">
        <v>201</v>
      </c>
      <c r="D79" s="8" t="s">
        <v>78</v>
      </c>
      <c r="E79" s="20"/>
      <c r="F79" s="26"/>
      <c r="G79" s="12" t="str">
        <f>IF(ISERROR(INDEX(Matches!$E:$E,MATCH($D79,Matches!F:F,0))),"",INDEX(Matches!$E:$E,MATCH($D79,Matches!F:F,0)))</f>
        <v/>
      </c>
      <c r="H79" s="15"/>
      <c r="I79" s="15"/>
      <c r="J79" s="12" t="str">
        <f>IF(ISERROR(INDEX(Matches!$E:$E,MATCH($D79,Matches!G:G,0))),"",INDEX(Matches!$E:$E,MATCH($D79,Matches!G:G,0)))</f>
        <v/>
      </c>
      <c r="K79" s="15"/>
      <c r="L79" s="14"/>
      <c r="M79" s="12" t="str">
        <f>IF(ISERROR(INDEX(Matches!$E:$E,MATCH($D79,Matches!H:H,0))),"",INDEX(Matches!$E:$E,MATCH($D79,Matches!H:H,0)))</f>
        <v/>
      </c>
      <c r="N79" s="15"/>
      <c r="O79" s="14"/>
      <c r="P79" s="12" t="str">
        <f>IF(ISERROR(INDEX(Matches!$E:$E,MATCH($D79,Matches!I:I,0))),"",INDEX(Matches!$E:$E,MATCH($D79,Matches!I:I,0)))</f>
        <v/>
      </c>
      <c r="Q79" s="15"/>
      <c r="R79" s="14"/>
      <c r="S79" s="12" t="str">
        <f>IF(ISERROR(INDEX(Matches!$E:$E,MATCH($D79,Matches!J:J,0))),"",INDEX(Matches!$E:$E,MATCH($D79,Matches!J:J,0)))</f>
        <v/>
      </c>
      <c r="T79" s="15"/>
      <c r="U79" s="14"/>
      <c r="V79" s="12" t="str">
        <f>IF(ISERROR(INDEX(Matches!$E:$E,MATCH($D79,Matches!K:K,0))),"",INDEX(Matches!$E:$E,MATCH($D79,Matches!K:K,0)))</f>
        <v/>
      </c>
      <c r="W79" s="15"/>
      <c r="X79" s="14"/>
      <c r="Y79" s="12" t="str">
        <f>IF(ISERROR(INDEX(Matches!$E:$E,MATCH($D79,Matches!L:L,0))),"",INDEX(Matches!$E:$E,MATCH($D79,Matches!L:L,0)))</f>
        <v>*</v>
      </c>
      <c r="Z79" s="15"/>
      <c r="AA79" s="14"/>
    </row>
    <row r="80" spans="1:27" ht="30" customHeight="1" thickBot="1" x14ac:dyDescent="0.3">
      <c r="B80" s="27" t="s">
        <v>204</v>
      </c>
      <c r="C80" s="27" t="s">
        <v>201</v>
      </c>
      <c r="D80" s="27" t="s">
        <v>27</v>
      </c>
      <c r="E80" s="35"/>
      <c r="F80" s="26"/>
      <c r="G80" s="28" t="str">
        <f>IF(ISERROR(INDEX(Matches!$E:$E,MATCH($D80,Matches!F:F,0))),"",INDEX(Matches!$E:$E,MATCH($D80,Matches!F:F,0)))</f>
        <v/>
      </c>
      <c r="H80" s="17"/>
      <c r="I80" s="17"/>
      <c r="J80" s="28" t="str">
        <f>IF(ISERROR(INDEX(Matches!$E:$E,MATCH($D80,Matches!G:G,0))),"",INDEX(Matches!$E:$E,MATCH($D80,Matches!G:G,0)))</f>
        <v/>
      </c>
      <c r="K80" s="17"/>
      <c r="L80" s="29"/>
      <c r="M80" s="28" t="str">
        <f>IF(ISERROR(INDEX(Matches!$E:$E,MATCH($D80,Matches!H:H,0))),"",INDEX(Matches!$E:$E,MATCH($D80,Matches!H:H,0)))</f>
        <v/>
      </c>
      <c r="N80" s="17"/>
      <c r="O80" s="29"/>
      <c r="P80" s="28" t="str">
        <f>IF(ISERROR(INDEX(Matches!$E:$E,MATCH($D80,Matches!I:I,0))),"",INDEX(Matches!$E:$E,MATCH($D80,Matches!I:I,0)))</f>
        <v/>
      </c>
      <c r="Q80" s="17"/>
      <c r="R80" s="29"/>
      <c r="S80" s="28" t="str">
        <f>IF(ISERROR(INDEX(Matches!$E:$E,MATCH($D80,Matches!J:J,0))),"",INDEX(Matches!$E:$E,MATCH($D80,Matches!J:J,0)))</f>
        <v/>
      </c>
      <c r="T80" s="17"/>
      <c r="U80" s="29"/>
      <c r="V80" s="28" t="str">
        <f>IF(ISERROR(INDEX(Matches!$E:$E,MATCH($D80,Matches!K:K,0))),"",INDEX(Matches!$E:$E,MATCH($D80,Matches!K:K,0)))</f>
        <v>*</v>
      </c>
      <c r="W80" s="17"/>
      <c r="X80" s="29"/>
      <c r="Y80" s="28" t="str">
        <f>IF(ISERROR(INDEX(Matches!$E:$E,MATCH($D80,Matches!L:L,0))),"",INDEX(Matches!$E:$E,MATCH($D80,Matches!L:L,0)))</f>
        <v/>
      </c>
      <c r="Z80" s="17"/>
      <c r="AA80" s="29"/>
    </row>
    <row r="81" spans="1:29" ht="30" customHeight="1" thickTop="1" x14ac:dyDescent="0.25">
      <c r="B81" s="30" t="s">
        <v>1</v>
      </c>
      <c r="C81" s="30" t="s">
        <v>0</v>
      </c>
      <c r="D81" s="30" t="s">
        <v>2</v>
      </c>
      <c r="E81" s="36"/>
      <c r="F81" s="31" t="s">
        <v>372</v>
      </c>
      <c r="G81" s="32" t="str">
        <f>IF(SUM(G70:G80)=0,"",SUM(G70:G80))</f>
        <v/>
      </c>
      <c r="H81" s="33"/>
      <c r="I81" s="33"/>
      <c r="J81" s="32" t="str">
        <f>IF(SUM(J70:J80)=0,"",SUM(J70:J80))</f>
        <v/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 t="str">
        <f>IF(SUM(V70:V80)=0,"",SUM(V70:V80))</f>
        <v/>
      </c>
      <c r="W81" s="33"/>
      <c r="X81" s="34"/>
      <c r="Y81" s="32" t="str">
        <f>IF(SUM(Y70:Y80)=0,"",SUM(Y70:Y80))</f>
        <v/>
      </c>
      <c r="Z81" s="33"/>
      <c r="AA81" s="34"/>
      <c r="AB81" s="2">
        <f>SUM(G81:AA81)</f>
        <v>0</v>
      </c>
    </row>
    <row r="82" spans="1:29" ht="30" customHeight="1" x14ac:dyDescent="0.25">
      <c r="B82" s="21" t="s">
        <v>91</v>
      </c>
      <c r="C82" s="21" t="s">
        <v>79</v>
      </c>
      <c r="D82" s="21" t="s">
        <v>39</v>
      </c>
      <c r="E82" s="23"/>
      <c r="F82" s="22" t="s">
        <v>375</v>
      </c>
      <c r="G82" s="12"/>
      <c r="H82" s="15"/>
      <c r="I82" s="15" t="str">
        <f>IF(SUM(I70:I72)=0,"",SUM(I70:I72))</f>
        <v/>
      </c>
      <c r="J82" s="12"/>
      <c r="K82" s="15"/>
      <c r="L82" s="15" t="str">
        <f>IF(SUM(L70:L72)=0,"",SUM(L70:L72))</f>
        <v/>
      </c>
      <c r="M82" s="12"/>
      <c r="N82" s="15"/>
      <c r="O82" s="15" t="str">
        <f>IF(SUM(O70:O72)=0,"",SUM(O70:O72))</f>
        <v/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 t="str">
        <f>IF(SUM(X70:X72)=0,"",SUM(X70:X72))</f>
        <v/>
      </c>
      <c r="Y82" s="12"/>
      <c r="Z82" s="15"/>
      <c r="AA82" s="15" t="str">
        <f>IF(SUM(AA70:AA72)=0,"",SUM(AA70:AA72))</f>
        <v/>
      </c>
      <c r="AB82" s="2">
        <f>SUM(G82:AA82)</f>
        <v>0</v>
      </c>
      <c r="AC82" s="3">
        <f>INT(SUM(G82:AA82)/3)</f>
        <v>0</v>
      </c>
    </row>
    <row r="83" spans="1:29" ht="30" customHeight="1" thickBot="1" x14ac:dyDescent="0.3">
      <c r="B83" s="21" t="s">
        <v>112</v>
      </c>
      <c r="C83" s="21" t="s">
        <v>79</v>
      </c>
      <c r="D83" s="21" t="s">
        <v>62</v>
      </c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 t="s">
        <v>144</v>
      </c>
      <c r="C84" s="21" t="s">
        <v>130</v>
      </c>
      <c r="D84" s="21" t="s">
        <v>145</v>
      </c>
      <c r="E84" s="24"/>
      <c r="F84" s="18"/>
      <c r="G84" s="124">
        <f>IF((AB81-AC82)&lt;0,0,AB81-AC82)</f>
        <v>0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 t="s">
        <v>287</v>
      </c>
      <c r="C85" s="21" t="s">
        <v>201</v>
      </c>
      <c r="D85" s="21" t="s">
        <v>288</v>
      </c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 t="s">
        <v>270</v>
      </c>
      <c r="C86" s="21" t="s">
        <v>201</v>
      </c>
      <c r="D86" s="21" t="s">
        <v>60</v>
      </c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 t="s">
        <v>315</v>
      </c>
      <c r="C87" s="21" t="s">
        <v>201</v>
      </c>
      <c r="D87" s="21" t="s">
        <v>187</v>
      </c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f>A1</f>
        <v>4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4</v>
      </c>
      <c r="F89" s="143"/>
      <c r="G89" s="143"/>
      <c r="H89" s="143"/>
      <c r="I89" s="143"/>
      <c r="J89" s="144">
        <f>INDEX(Diary!$C:$C,MATCH(A89,Diary!$A:$A,0))</f>
        <v>41911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EUXTON SOUTH END</v>
      </c>
      <c r="C91" s="131"/>
      <c r="D91" s="132"/>
      <c r="E91" s="136" t="str">
        <f>INDEX(Owners!$A:$A,MATCH(B91,Owners!$B:$B,0))</f>
        <v>Antony Robinson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f>A4+2</f>
        <v>28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/>
      <c r="C93" s="8"/>
      <c r="D93" s="8"/>
      <c r="E93" s="84"/>
      <c r="F93" s="26"/>
      <c r="G93" s="9" t="str">
        <f>IF(ISERROR(INDEX(Matches!$E:$E,MATCH($D93,Matches!F:F,0))),"",INDEX(Matches!$E:$E,MATCH($D93,Matches!F:F,0)))</f>
        <v/>
      </c>
      <c r="H93" s="10" t="s">
        <v>397</v>
      </c>
      <c r="I93" s="11" t="str">
        <f>IF(ISERROR(INDEX(Matches!$E:$E,MATCH($D93,Matches!F:F,0))),"",INDEX(Matches!$E:$E,MATCH($D93,Matches!F:F,0)))</f>
        <v/>
      </c>
      <c r="J93" s="12" t="str">
        <f>IF(ISERROR(INDEX(Matches!$E:$E,MATCH($D93,Matches!G:G,0))),"",INDEX(Matches!$E:$E,MATCH($D93,Matches!G:G,0)))</f>
        <v/>
      </c>
      <c r="K93" s="13" t="s">
        <v>397</v>
      </c>
      <c r="L93" s="14" t="str">
        <f>IF(ISERROR(INDEX(Matches!$E:$E,MATCH($D93,Matches!G:G,0))),"",INDEX(Matches!$E:$E,MATCH($D93,Matches!G:G,0)))</f>
        <v/>
      </c>
      <c r="M93" s="12" t="str">
        <f>IF(ISERROR(INDEX(Matches!$E:$E,MATCH($D93,Matches!H:H,0))),"",INDEX(Matches!$E:$E,MATCH($D93,Matches!H:H,0)))</f>
        <v/>
      </c>
      <c r="N93" s="13" t="s">
        <v>397</v>
      </c>
      <c r="O93" s="14" t="str">
        <f>IF(ISERROR(INDEX(Matches!$E:$E,MATCH($D93,Matches!H:H,0))),"",INDEX(Matches!$E:$E,MATCH($D93,Matches!H:H,0)))</f>
        <v/>
      </c>
      <c r="P93" s="12" t="str">
        <f>IF(ISERROR(INDEX(Matches!$E:$E,MATCH($D93,Matches!I:I,0))),"",INDEX(Matches!$E:$E,MATCH($D93,Matches!I:I,0)))</f>
        <v/>
      </c>
      <c r="Q93" s="13" t="s">
        <v>397</v>
      </c>
      <c r="R93" s="14" t="str">
        <f>IF(ISERROR(INDEX(Matches!$E:$E,MATCH($D93,Matches!I:I,0))),"",INDEX(Matches!$E:$E,MATCH($D93,Matches!I:I,0)))</f>
        <v/>
      </c>
      <c r="S93" s="12" t="str">
        <f>IF(ISERROR(INDEX(Matches!$E:$E,MATCH($D93,Matches!J:J,0))),"",INDEX(Matches!$E:$E,MATCH($D93,Matches!J:J,0)))</f>
        <v/>
      </c>
      <c r="T93" s="13" t="s">
        <v>397</v>
      </c>
      <c r="U93" s="14" t="str">
        <f>IF(ISERROR(INDEX(Matches!$E:$E,MATCH($D93,Matches!J:J,0))),"",INDEX(Matches!$E:$E,MATCH($D93,Matches!J:J,0)))</f>
        <v/>
      </c>
      <c r="V93" s="12" t="str">
        <f>IF(ISERROR(INDEX(Matches!$E:$E,MATCH($D93,Matches!K:K,0))),"",INDEX(Matches!$E:$E,MATCH($D93,Matches!K:K,0)))</f>
        <v/>
      </c>
      <c r="W93" s="13" t="s">
        <v>397</v>
      </c>
      <c r="X93" s="14" t="str">
        <f>IF(ISERROR(INDEX(Matches!$E:$E,MATCH($D93,Matches!K:K,0))),"",INDEX(Matches!$E:$E,MATCH($D93,Matches!K:K,0)))</f>
        <v/>
      </c>
      <c r="Y93" s="12" t="str">
        <f>IF(ISERROR(INDEX(Matches!$E:$E,MATCH($D93,Matches!L:L,0))),"",INDEX(Matches!$E:$E,MATCH($D93,Matches!L:L,0)))</f>
        <v/>
      </c>
      <c r="Z93" s="13" t="s">
        <v>397</v>
      </c>
      <c r="AA93" s="14" t="str">
        <f>IF(ISERROR(INDEX(Matches!$E:$E,MATCH($D93,Matches!L:L,0))),"",INDEX(Matches!$E:$E,MATCH($D93,Matches!L:L,0)))</f>
        <v/>
      </c>
    </row>
    <row r="94" spans="1:29" ht="30" customHeight="1" x14ac:dyDescent="0.25">
      <c r="B94" s="8"/>
      <c r="C94" s="8"/>
      <c r="D94" s="8"/>
      <c r="E94" s="8"/>
      <c r="F94" s="26"/>
      <c r="G94" s="12" t="str">
        <f>IF(ISERROR(INDEX(Matches!$E:$E,MATCH($D94,Matches!F:F,0))),"",INDEX(Matches!$E:$E,MATCH($D94,Matches!F:F,0)))</f>
        <v/>
      </c>
      <c r="H94" s="13" t="s">
        <v>397</v>
      </c>
      <c r="I94" s="15" t="str">
        <f>IF(ISERROR(INDEX(Matches!$E:$E,MATCH($D94,Matches!F:F,0))),"",INDEX(Matches!$E:$E,MATCH($D94,Matches!F:F,0)))</f>
        <v/>
      </c>
      <c r="J94" s="12" t="str">
        <f>IF(ISERROR(INDEX(Matches!$E:$E,MATCH($D94,Matches!G:G,0))),"",INDEX(Matches!$E:$E,MATCH($D94,Matches!G:G,0)))</f>
        <v/>
      </c>
      <c r="K94" s="13" t="s">
        <v>397</v>
      </c>
      <c r="L94" s="14" t="str">
        <f>IF(ISERROR(INDEX(Matches!$E:$E,MATCH($D94,Matches!G:G,0))),"",INDEX(Matches!$E:$E,MATCH($D94,Matches!G:G,0)))</f>
        <v/>
      </c>
      <c r="M94" s="12" t="str">
        <f>IF(ISERROR(INDEX(Matches!$E:$E,MATCH($D94,Matches!H:H,0))),"",INDEX(Matches!$E:$E,MATCH($D94,Matches!H:H,0)))</f>
        <v/>
      </c>
      <c r="N94" s="13" t="s">
        <v>397</v>
      </c>
      <c r="O94" s="14" t="str">
        <f>IF(ISERROR(INDEX(Matches!$E:$E,MATCH($D94,Matches!H:H,0))),"",INDEX(Matches!$E:$E,MATCH($D94,Matches!H:H,0)))</f>
        <v/>
      </c>
      <c r="P94" s="12" t="str">
        <f>IF(ISERROR(INDEX(Matches!$E:$E,MATCH($D94,Matches!I:I,0))),"",INDEX(Matches!$E:$E,MATCH($D94,Matches!I:I,0)))</f>
        <v/>
      </c>
      <c r="Q94" s="13" t="s">
        <v>397</v>
      </c>
      <c r="R94" s="14" t="str">
        <f>IF(ISERROR(INDEX(Matches!$E:$E,MATCH($D94,Matches!I:I,0))),"",INDEX(Matches!$E:$E,MATCH($D94,Matches!I:I,0)))</f>
        <v/>
      </c>
      <c r="S94" s="12" t="str">
        <f>IF(ISERROR(INDEX(Matches!$E:$E,MATCH($D94,Matches!J:J,0))),"",INDEX(Matches!$E:$E,MATCH($D94,Matches!J:J,0)))</f>
        <v/>
      </c>
      <c r="T94" s="13" t="s">
        <v>397</v>
      </c>
      <c r="U94" s="14" t="str">
        <f>IF(ISERROR(INDEX(Matches!$E:$E,MATCH($D94,Matches!J:J,0))),"",INDEX(Matches!$E:$E,MATCH($D94,Matches!J:J,0)))</f>
        <v/>
      </c>
      <c r="V94" s="12" t="str">
        <f>IF(ISERROR(INDEX(Matches!$E:$E,MATCH($D94,Matches!K:K,0))),"",INDEX(Matches!$E:$E,MATCH($D94,Matches!K:K,0)))</f>
        <v/>
      </c>
      <c r="W94" s="13" t="s">
        <v>397</v>
      </c>
      <c r="X94" s="14" t="str">
        <f>IF(ISERROR(INDEX(Matches!$E:$E,MATCH($D94,Matches!K:K,0))),"",INDEX(Matches!$E:$E,MATCH($D94,Matches!K:K,0)))</f>
        <v/>
      </c>
      <c r="Y94" s="12" t="str">
        <f>IF(ISERROR(INDEX(Matches!$E:$E,MATCH($D94,Matches!L:L,0))),"",INDEX(Matches!$E:$E,MATCH($D94,Matches!L:L,0)))</f>
        <v/>
      </c>
      <c r="Z94" s="13" t="s">
        <v>397</v>
      </c>
      <c r="AA94" s="14" t="str">
        <f>IF(ISERROR(INDEX(Matches!$E:$E,MATCH($D94,Matches!L:L,0))),"",INDEX(Matches!$E:$E,MATCH($D94,Matches!L:L,0)))</f>
        <v/>
      </c>
    </row>
    <row r="95" spans="1:29" ht="30" customHeight="1" x14ac:dyDescent="0.25">
      <c r="B95" s="8"/>
      <c r="C95" s="8"/>
      <c r="D95" s="8"/>
      <c r="E95" s="8"/>
      <c r="F95" s="26"/>
      <c r="G95" s="12" t="str">
        <f>IF(ISERROR(INDEX(Matches!$E:$E,MATCH($D95,Matches!F:F,0))),"",INDEX(Matches!$E:$E,MATCH($D95,Matches!F:F,0)))</f>
        <v/>
      </c>
      <c r="H95" s="13" t="s">
        <v>397</v>
      </c>
      <c r="I95" s="15" t="str">
        <f>IF(ISERROR(INDEX(Matches!$E:$E,MATCH($D95,Matches!F:F,0))),"",INDEX(Matches!$E:$E,MATCH($D95,Matches!F:F,0)))</f>
        <v/>
      </c>
      <c r="J95" s="12" t="str">
        <f>IF(ISERROR(INDEX(Matches!$E:$E,MATCH($D95,Matches!G:G,0))),"",INDEX(Matches!$E:$E,MATCH($D95,Matches!G:G,0)))</f>
        <v/>
      </c>
      <c r="K95" s="13" t="s">
        <v>397</v>
      </c>
      <c r="L95" s="14" t="str">
        <f>IF(ISERROR(INDEX(Matches!$E:$E,MATCH($D95,Matches!G:G,0))),"",INDEX(Matches!$E:$E,MATCH($D95,Matches!G:G,0)))</f>
        <v/>
      </c>
      <c r="M95" s="12" t="str">
        <f>IF(ISERROR(INDEX(Matches!$E:$E,MATCH($D95,Matches!H:H,0))),"",INDEX(Matches!$E:$E,MATCH($D95,Matches!H:H,0)))</f>
        <v/>
      </c>
      <c r="N95" s="13" t="s">
        <v>397</v>
      </c>
      <c r="O95" s="14" t="str">
        <f>IF(ISERROR(INDEX(Matches!$E:$E,MATCH($D95,Matches!H:H,0))),"",INDEX(Matches!$E:$E,MATCH($D95,Matches!H:H,0)))</f>
        <v/>
      </c>
      <c r="P95" s="12" t="str">
        <f>IF(ISERROR(INDEX(Matches!$E:$E,MATCH($D95,Matches!I:I,0))),"",INDEX(Matches!$E:$E,MATCH($D95,Matches!I:I,0)))</f>
        <v/>
      </c>
      <c r="Q95" s="13" t="s">
        <v>397</v>
      </c>
      <c r="R95" s="14" t="str">
        <f>IF(ISERROR(INDEX(Matches!$E:$E,MATCH($D95,Matches!I:I,0))),"",INDEX(Matches!$E:$E,MATCH($D95,Matches!I:I,0)))</f>
        <v/>
      </c>
      <c r="S95" s="12" t="str">
        <f>IF(ISERROR(INDEX(Matches!$E:$E,MATCH($D95,Matches!J:J,0))),"",INDEX(Matches!$E:$E,MATCH($D95,Matches!J:J,0)))</f>
        <v/>
      </c>
      <c r="T95" s="13" t="s">
        <v>397</v>
      </c>
      <c r="U95" s="14" t="str">
        <f>IF(ISERROR(INDEX(Matches!$E:$E,MATCH($D95,Matches!J:J,0))),"",INDEX(Matches!$E:$E,MATCH($D95,Matches!J:J,0)))</f>
        <v/>
      </c>
      <c r="V95" s="12" t="str">
        <f>IF(ISERROR(INDEX(Matches!$E:$E,MATCH($D95,Matches!K:K,0))),"",INDEX(Matches!$E:$E,MATCH($D95,Matches!K:K,0)))</f>
        <v/>
      </c>
      <c r="W95" s="13" t="s">
        <v>397</v>
      </c>
      <c r="X95" s="14" t="str">
        <f>IF(ISERROR(INDEX(Matches!$E:$E,MATCH($D95,Matches!K:K,0))),"",INDEX(Matches!$E:$E,MATCH($D95,Matches!K:K,0)))</f>
        <v/>
      </c>
      <c r="Y95" s="12" t="str">
        <f>IF(ISERROR(INDEX(Matches!$E:$E,MATCH($D95,Matches!L:L,0))),"",INDEX(Matches!$E:$E,MATCH($D95,Matches!L:L,0)))</f>
        <v/>
      </c>
      <c r="Z95" s="13" t="s">
        <v>397</v>
      </c>
      <c r="AA95" s="14" t="str">
        <f>IF(ISERROR(INDEX(Matches!$E:$E,MATCH($D95,Matches!L:L,0))),"",INDEX(Matches!$E:$E,MATCH($D95,Matches!L:L,0)))</f>
        <v/>
      </c>
    </row>
    <row r="96" spans="1:29" ht="30" customHeight="1" x14ac:dyDescent="0.25">
      <c r="B96" s="8"/>
      <c r="C96" s="8"/>
      <c r="D96" s="8"/>
      <c r="E96" s="8"/>
      <c r="F96" s="26"/>
      <c r="G96" s="12" t="str">
        <f>IF(ISERROR(INDEX(Matches!$E:$E,MATCH($D96,Matches!F:F,0))),"",INDEX(Matches!$E:$E,MATCH($D96,Matches!F:F,0)))</f>
        <v/>
      </c>
      <c r="H96" s="15"/>
      <c r="I96" s="15"/>
      <c r="J96" s="12" t="str">
        <f>IF(ISERROR(INDEX(Matches!$E:$E,MATCH($D96,Matches!G:G,0))),"",INDEX(Matches!$E:$E,MATCH($D96,Matches!G:G,0)))</f>
        <v/>
      </c>
      <c r="K96" s="15"/>
      <c r="L96" s="14"/>
      <c r="M96" s="12" t="str">
        <f>IF(ISERROR(INDEX(Matches!$E:$E,MATCH($D96,Matches!H:H,0))),"",INDEX(Matches!$E:$E,MATCH($D96,Matches!H:H,0)))</f>
        <v/>
      </c>
      <c r="N96" s="15"/>
      <c r="O96" s="14"/>
      <c r="P96" s="12" t="str">
        <f>IF(ISERROR(INDEX(Matches!$E:$E,MATCH($D96,Matches!I:I,0))),"",INDEX(Matches!$E:$E,MATCH($D96,Matches!I:I,0)))</f>
        <v/>
      </c>
      <c r="Q96" s="15"/>
      <c r="R96" s="14"/>
      <c r="S96" s="12" t="str">
        <f>IF(ISERROR(INDEX(Matches!$E:$E,MATCH($D96,Matches!J:J,0))),"",INDEX(Matches!$E:$E,MATCH($D96,Matches!J:J,0)))</f>
        <v/>
      </c>
      <c r="T96" s="15"/>
      <c r="U96" s="14"/>
      <c r="V96" s="12" t="str">
        <f>IF(ISERROR(INDEX(Matches!$E:$E,MATCH($D96,Matches!K:K,0))),"",INDEX(Matches!$E:$E,MATCH($D96,Matches!K:K,0)))</f>
        <v/>
      </c>
      <c r="W96" s="15"/>
      <c r="X96" s="14"/>
      <c r="Y96" s="12" t="str">
        <f>IF(ISERROR(INDEX(Matches!$E:$E,MATCH($D96,Matches!L:L,0))),"",INDEX(Matches!$E:$E,MATCH($D96,Matches!L:L,0)))</f>
        <v/>
      </c>
      <c r="Z96" s="15"/>
      <c r="AA96" s="14"/>
    </row>
    <row r="97" spans="2:29" ht="30" customHeight="1" x14ac:dyDescent="0.25">
      <c r="B97" s="8"/>
      <c r="C97" s="8"/>
      <c r="D97" s="8"/>
      <c r="E97" s="8"/>
      <c r="F97" s="26"/>
      <c r="G97" s="12" t="str">
        <f>IF(ISERROR(INDEX(Matches!$E:$E,MATCH($D97,Matches!F:F,0))),"",INDEX(Matches!$E:$E,MATCH($D97,Matches!F:F,0)))</f>
        <v/>
      </c>
      <c r="H97" s="15"/>
      <c r="I97" s="15"/>
      <c r="J97" s="12" t="str">
        <f>IF(ISERROR(INDEX(Matches!$E:$E,MATCH($D97,Matches!G:G,0))),"",INDEX(Matches!$E:$E,MATCH($D97,Matches!G:G,0)))</f>
        <v/>
      </c>
      <c r="K97" s="15"/>
      <c r="L97" s="14"/>
      <c r="M97" s="12" t="str">
        <f>IF(ISERROR(INDEX(Matches!$E:$E,MATCH($D97,Matches!H:H,0))),"",INDEX(Matches!$E:$E,MATCH($D97,Matches!H:H,0)))</f>
        <v/>
      </c>
      <c r="N97" s="15"/>
      <c r="O97" s="14"/>
      <c r="P97" s="12" t="str">
        <f>IF(ISERROR(INDEX(Matches!$E:$E,MATCH($D97,Matches!I:I,0))),"",INDEX(Matches!$E:$E,MATCH($D97,Matches!I:I,0)))</f>
        <v/>
      </c>
      <c r="Q97" s="15"/>
      <c r="R97" s="14"/>
      <c r="S97" s="12" t="str">
        <f>IF(ISERROR(INDEX(Matches!$E:$E,MATCH($D97,Matches!J:J,0))),"",INDEX(Matches!$E:$E,MATCH($D97,Matches!J:J,0)))</f>
        <v/>
      </c>
      <c r="T97" s="15"/>
      <c r="U97" s="14"/>
      <c r="V97" s="12" t="str">
        <f>IF(ISERROR(INDEX(Matches!$E:$E,MATCH($D97,Matches!K:K,0))),"",INDEX(Matches!$E:$E,MATCH($D97,Matches!K:K,0)))</f>
        <v/>
      </c>
      <c r="W97" s="15"/>
      <c r="X97" s="14"/>
      <c r="Y97" s="12" t="str">
        <f>IF(ISERROR(INDEX(Matches!$E:$E,MATCH($D97,Matches!L:L,0))),"",INDEX(Matches!$E:$E,MATCH($D97,Matches!L:L,0)))</f>
        <v/>
      </c>
      <c r="Z97" s="15"/>
      <c r="AA97" s="14"/>
    </row>
    <row r="98" spans="2:29" ht="30" customHeight="1" x14ac:dyDescent="0.25">
      <c r="B98" s="8"/>
      <c r="C98" s="8"/>
      <c r="D98" s="8"/>
      <c r="E98" s="8"/>
      <c r="F98" s="26"/>
      <c r="G98" s="12" t="str">
        <f>IF(ISERROR(INDEX(Matches!$E:$E,MATCH($D98,Matches!F:F,0))),"",INDEX(Matches!$E:$E,MATCH($D98,Matches!F:F,0)))</f>
        <v/>
      </c>
      <c r="H98" s="15"/>
      <c r="I98" s="15"/>
      <c r="J98" s="12" t="str">
        <f>IF(ISERROR(INDEX(Matches!$E:$E,MATCH($D98,Matches!G:G,0))),"",INDEX(Matches!$E:$E,MATCH($D98,Matches!G:G,0)))</f>
        <v/>
      </c>
      <c r="K98" s="15"/>
      <c r="L98" s="14"/>
      <c r="M98" s="12" t="str">
        <f>IF(ISERROR(INDEX(Matches!$E:$E,MATCH($D98,Matches!H:H,0))),"",INDEX(Matches!$E:$E,MATCH($D98,Matches!H:H,0)))</f>
        <v/>
      </c>
      <c r="N98" s="15"/>
      <c r="O98" s="14"/>
      <c r="P98" s="12" t="str">
        <f>IF(ISERROR(INDEX(Matches!$E:$E,MATCH($D98,Matches!I:I,0))),"",INDEX(Matches!$E:$E,MATCH($D98,Matches!I:I,0)))</f>
        <v/>
      </c>
      <c r="Q98" s="15"/>
      <c r="R98" s="14"/>
      <c r="S98" s="12" t="str">
        <f>IF(ISERROR(INDEX(Matches!$E:$E,MATCH($D98,Matches!J:J,0))),"",INDEX(Matches!$E:$E,MATCH($D98,Matches!J:J,0)))</f>
        <v/>
      </c>
      <c r="T98" s="15"/>
      <c r="U98" s="14"/>
      <c r="V98" s="12" t="str">
        <f>IF(ISERROR(INDEX(Matches!$E:$E,MATCH($D98,Matches!K:K,0))),"",INDEX(Matches!$E:$E,MATCH($D98,Matches!K:K,0)))</f>
        <v/>
      </c>
      <c r="W98" s="15"/>
      <c r="X98" s="14"/>
      <c r="Y98" s="12" t="str">
        <f>IF(ISERROR(INDEX(Matches!$E:$E,MATCH($D98,Matches!L:L,0))),"",INDEX(Matches!$E:$E,MATCH($D98,Matches!L:L,0)))</f>
        <v/>
      </c>
      <c r="Z98" s="15"/>
      <c r="AA98" s="14"/>
    </row>
    <row r="99" spans="2:29" ht="30" customHeight="1" x14ac:dyDescent="0.25">
      <c r="B99" s="8"/>
      <c r="C99" s="8"/>
      <c r="D99" s="8"/>
      <c r="E99" s="8"/>
      <c r="F99" s="26"/>
      <c r="G99" s="12" t="str">
        <f>IF(ISERROR(INDEX(Matches!$E:$E,MATCH($D99,Matches!F:F,0))),"",INDEX(Matches!$E:$E,MATCH($D99,Matches!F:F,0)))</f>
        <v/>
      </c>
      <c r="H99" s="15"/>
      <c r="I99" s="15"/>
      <c r="J99" s="12" t="str">
        <f>IF(ISERROR(INDEX(Matches!$E:$E,MATCH($D99,Matches!G:G,0))),"",INDEX(Matches!$E:$E,MATCH($D99,Matches!G:G,0)))</f>
        <v/>
      </c>
      <c r="K99" s="15"/>
      <c r="L99" s="14"/>
      <c r="M99" s="12" t="str">
        <f>IF(ISERROR(INDEX(Matches!$E:$E,MATCH($D99,Matches!H:H,0))),"",INDEX(Matches!$E:$E,MATCH($D99,Matches!H:H,0)))</f>
        <v/>
      </c>
      <c r="N99" s="15"/>
      <c r="O99" s="14"/>
      <c r="P99" s="12" t="str">
        <f>IF(ISERROR(INDEX(Matches!$E:$E,MATCH($D99,Matches!I:I,0))),"",INDEX(Matches!$E:$E,MATCH($D99,Matches!I:I,0)))</f>
        <v/>
      </c>
      <c r="Q99" s="15"/>
      <c r="R99" s="14"/>
      <c r="S99" s="12" t="str">
        <f>IF(ISERROR(INDEX(Matches!$E:$E,MATCH($D99,Matches!J:J,0))),"",INDEX(Matches!$E:$E,MATCH($D99,Matches!J:J,0)))</f>
        <v/>
      </c>
      <c r="T99" s="15"/>
      <c r="U99" s="14"/>
      <c r="V99" s="12" t="str">
        <f>IF(ISERROR(INDEX(Matches!$E:$E,MATCH($D99,Matches!K:K,0))),"",INDEX(Matches!$E:$E,MATCH($D99,Matches!K:K,0)))</f>
        <v/>
      </c>
      <c r="W99" s="15"/>
      <c r="X99" s="14"/>
      <c r="Y99" s="12" t="str">
        <f>IF(ISERROR(INDEX(Matches!$E:$E,MATCH($D99,Matches!L:L,0))),"",INDEX(Matches!$E:$E,MATCH($D99,Matches!L:L,0)))</f>
        <v/>
      </c>
      <c r="Z99" s="15"/>
      <c r="AA99" s="14"/>
    </row>
    <row r="100" spans="2:29" ht="30" customHeight="1" x14ac:dyDescent="0.25">
      <c r="B100" s="8"/>
      <c r="C100" s="8"/>
      <c r="D100" s="8"/>
      <c r="E100" s="8"/>
      <c r="F100" s="26"/>
      <c r="G100" s="12" t="str">
        <f>IF(ISERROR(INDEX(Matches!$E:$E,MATCH($D100,Matches!F:F,0))),"",INDEX(Matches!$E:$E,MATCH($D100,Matches!F:F,0)))</f>
        <v/>
      </c>
      <c r="H100" s="15"/>
      <c r="I100" s="15"/>
      <c r="J100" s="12" t="str">
        <f>IF(ISERROR(INDEX(Matches!$E:$E,MATCH($D100,Matches!G:G,0))),"",INDEX(Matches!$E:$E,MATCH($D100,Matches!G:G,0)))</f>
        <v/>
      </c>
      <c r="K100" s="15"/>
      <c r="L100" s="14"/>
      <c r="M100" s="12" t="str">
        <f>IF(ISERROR(INDEX(Matches!$E:$E,MATCH($D100,Matches!H:H,0))),"",INDEX(Matches!$E:$E,MATCH($D100,Matches!H:H,0)))</f>
        <v/>
      </c>
      <c r="N100" s="15"/>
      <c r="O100" s="14"/>
      <c r="P100" s="12" t="str">
        <f>IF(ISERROR(INDEX(Matches!$E:$E,MATCH($D100,Matches!I:I,0))),"",INDEX(Matches!$E:$E,MATCH($D100,Matches!I:I,0)))</f>
        <v/>
      </c>
      <c r="Q100" s="15"/>
      <c r="R100" s="14"/>
      <c r="S100" s="12" t="str">
        <f>IF(ISERROR(INDEX(Matches!$E:$E,MATCH($D100,Matches!J:J,0))),"",INDEX(Matches!$E:$E,MATCH($D100,Matches!J:J,0)))</f>
        <v/>
      </c>
      <c r="T100" s="15"/>
      <c r="U100" s="14"/>
      <c r="V100" s="12" t="str">
        <f>IF(ISERROR(INDEX(Matches!$E:$E,MATCH($D100,Matches!K:K,0))),"",INDEX(Matches!$E:$E,MATCH($D100,Matches!K:K,0)))</f>
        <v/>
      </c>
      <c r="W100" s="15"/>
      <c r="X100" s="14"/>
      <c r="Y100" s="12" t="str">
        <f>IF(ISERROR(INDEX(Matches!$E:$E,MATCH($D100,Matches!L:L,0))),"",INDEX(Matches!$E:$E,MATCH($D100,Matches!L:L,0)))</f>
        <v/>
      </c>
      <c r="Z100" s="15"/>
      <c r="AA100" s="14"/>
    </row>
    <row r="101" spans="2:29" ht="30" customHeight="1" x14ac:dyDescent="0.25">
      <c r="B101" s="8"/>
      <c r="C101" s="8"/>
      <c r="D101" s="8"/>
      <c r="E101" s="8"/>
      <c r="F101" s="26"/>
      <c r="G101" s="12" t="str">
        <f>IF(ISERROR(INDEX(Matches!$E:$E,MATCH($D101,Matches!F:F,0))),"",INDEX(Matches!$E:$E,MATCH($D101,Matches!F:F,0)))</f>
        <v/>
      </c>
      <c r="H101" s="15"/>
      <c r="I101" s="15"/>
      <c r="J101" s="12" t="str">
        <f>IF(ISERROR(INDEX(Matches!$E:$E,MATCH($D101,Matches!G:G,0))),"",INDEX(Matches!$E:$E,MATCH($D101,Matches!G:G,0)))</f>
        <v/>
      </c>
      <c r="K101" s="15"/>
      <c r="L101" s="14"/>
      <c r="M101" s="12" t="str">
        <f>IF(ISERROR(INDEX(Matches!$E:$E,MATCH($D101,Matches!H:H,0))),"",INDEX(Matches!$E:$E,MATCH($D101,Matches!H:H,0)))</f>
        <v/>
      </c>
      <c r="N101" s="15"/>
      <c r="O101" s="14"/>
      <c r="P101" s="12" t="str">
        <f>IF(ISERROR(INDEX(Matches!$E:$E,MATCH($D101,Matches!I:I,0))),"",INDEX(Matches!$E:$E,MATCH($D101,Matches!I:I,0)))</f>
        <v/>
      </c>
      <c r="Q101" s="15"/>
      <c r="R101" s="14"/>
      <c r="S101" s="12" t="str">
        <f>IF(ISERROR(INDEX(Matches!$E:$E,MATCH($D101,Matches!J:J,0))),"",INDEX(Matches!$E:$E,MATCH($D101,Matches!J:J,0)))</f>
        <v/>
      </c>
      <c r="T101" s="15"/>
      <c r="U101" s="14"/>
      <c r="V101" s="12" t="str">
        <f>IF(ISERROR(INDEX(Matches!$E:$E,MATCH($D101,Matches!K:K,0))),"",INDEX(Matches!$E:$E,MATCH($D101,Matches!K:K,0)))</f>
        <v/>
      </c>
      <c r="W101" s="15"/>
      <c r="X101" s="14"/>
      <c r="Y101" s="12" t="str">
        <f>IF(ISERROR(INDEX(Matches!$E:$E,MATCH($D101,Matches!L:L,0))),"",INDEX(Matches!$E:$E,MATCH($D101,Matches!L:L,0)))</f>
        <v/>
      </c>
      <c r="Z101" s="15"/>
      <c r="AA101" s="14"/>
    </row>
    <row r="102" spans="2:29" ht="30" customHeight="1" x14ac:dyDescent="0.25">
      <c r="B102" s="8"/>
      <c r="C102" s="8"/>
      <c r="D102" s="8"/>
      <c r="E102" s="8"/>
      <c r="F102" s="26"/>
      <c r="G102" s="12" t="str">
        <f>IF(ISERROR(INDEX(Matches!$E:$E,MATCH($D102,Matches!F:F,0))),"",INDEX(Matches!$E:$E,MATCH($D102,Matches!F:F,0)))</f>
        <v/>
      </c>
      <c r="H102" s="15"/>
      <c r="I102" s="15"/>
      <c r="J102" s="12" t="str">
        <f>IF(ISERROR(INDEX(Matches!$E:$E,MATCH($D102,Matches!G:G,0))),"",INDEX(Matches!$E:$E,MATCH($D102,Matches!G:G,0)))</f>
        <v/>
      </c>
      <c r="K102" s="15"/>
      <c r="L102" s="14"/>
      <c r="M102" s="12" t="str">
        <f>IF(ISERROR(INDEX(Matches!$E:$E,MATCH($D102,Matches!H:H,0))),"",INDEX(Matches!$E:$E,MATCH($D102,Matches!H:H,0)))</f>
        <v/>
      </c>
      <c r="N102" s="15"/>
      <c r="O102" s="14"/>
      <c r="P102" s="12" t="str">
        <f>IF(ISERROR(INDEX(Matches!$E:$E,MATCH($D102,Matches!I:I,0))),"",INDEX(Matches!$E:$E,MATCH($D102,Matches!I:I,0)))</f>
        <v/>
      </c>
      <c r="Q102" s="15"/>
      <c r="R102" s="14"/>
      <c r="S102" s="12" t="str">
        <f>IF(ISERROR(INDEX(Matches!$E:$E,MATCH($D102,Matches!J:J,0))),"",INDEX(Matches!$E:$E,MATCH($D102,Matches!J:J,0)))</f>
        <v/>
      </c>
      <c r="T102" s="15"/>
      <c r="U102" s="14"/>
      <c r="V102" s="12" t="str">
        <f>IF(ISERROR(INDEX(Matches!$E:$E,MATCH($D102,Matches!K:K,0))),"",INDEX(Matches!$E:$E,MATCH($D102,Matches!K:K,0)))</f>
        <v/>
      </c>
      <c r="W102" s="15"/>
      <c r="X102" s="14"/>
      <c r="Y102" s="12" t="str">
        <f>IF(ISERROR(INDEX(Matches!$E:$E,MATCH($D102,Matches!L:L,0))),"",INDEX(Matches!$E:$E,MATCH($D102,Matches!L:L,0)))</f>
        <v/>
      </c>
      <c r="Z102" s="15"/>
      <c r="AA102" s="14"/>
    </row>
    <row r="103" spans="2:29" ht="30" customHeight="1" thickBot="1" x14ac:dyDescent="0.3">
      <c r="B103" s="27"/>
      <c r="C103" s="27"/>
      <c r="D103" s="27"/>
      <c r="E103" s="27"/>
      <c r="F103" s="26"/>
      <c r="G103" s="28" t="str">
        <f>IF(ISERROR(INDEX(Matches!$E:$E,MATCH($D103,Matches!F:F,0))),"",INDEX(Matches!$E:$E,MATCH($D103,Matches!F:F,0)))</f>
        <v/>
      </c>
      <c r="H103" s="17"/>
      <c r="I103" s="17"/>
      <c r="J103" s="28" t="str">
        <f>IF(ISERROR(INDEX(Matches!$E:$E,MATCH($D103,Matches!G:G,0))),"",INDEX(Matches!$E:$E,MATCH($D103,Matches!G:G,0)))</f>
        <v/>
      </c>
      <c r="K103" s="17"/>
      <c r="L103" s="29"/>
      <c r="M103" s="28" t="str">
        <f>IF(ISERROR(INDEX(Matches!$E:$E,MATCH($D103,Matches!H:H,0))),"",INDEX(Matches!$E:$E,MATCH($D103,Matches!H:H,0)))</f>
        <v/>
      </c>
      <c r="N103" s="17"/>
      <c r="O103" s="29"/>
      <c r="P103" s="28" t="str">
        <f>IF(ISERROR(INDEX(Matches!$E:$E,MATCH($D103,Matches!I:I,0))),"",INDEX(Matches!$E:$E,MATCH($D103,Matches!I:I,0)))</f>
        <v/>
      </c>
      <c r="Q103" s="17"/>
      <c r="R103" s="29"/>
      <c r="S103" s="28" t="str">
        <f>IF(ISERROR(INDEX(Matches!$E:$E,MATCH($D103,Matches!J:J,0))),"",INDEX(Matches!$E:$E,MATCH($D103,Matches!J:J,0)))</f>
        <v/>
      </c>
      <c r="T103" s="17"/>
      <c r="U103" s="29"/>
      <c r="V103" s="28" t="str">
        <f>IF(ISERROR(INDEX(Matches!$E:$E,MATCH($D103,Matches!K:K,0))),"",INDEX(Matches!$E:$E,MATCH($D103,Matches!K:K,0)))</f>
        <v/>
      </c>
      <c r="W103" s="17"/>
      <c r="X103" s="29"/>
      <c r="Y103" s="28" t="str">
        <f>IF(ISERROR(INDEX(Matches!$E:$E,MATCH($D103,Matches!L:L,0))),"",INDEX(Matches!$E:$E,MATCH($D103,Matches!L:L,0)))</f>
        <v/>
      </c>
      <c r="Z103" s="17"/>
      <c r="AA103" s="29"/>
    </row>
    <row r="104" spans="2:29" ht="30" customHeight="1" thickTop="1" x14ac:dyDescent="0.25">
      <c r="B104" s="30"/>
      <c r="C104" s="30"/>
      <c r="D104" s="30"/>
      <c r="E104" s="30"/>
      <c r="F104" s="31" t="s">
        <v>372</v>
      </c>
      <c r="G104" s="32" t="str">
        <f>IF(SUM(G93:G103)=0,"",SUM(G93:G103))</f>
        <v/>
      </c>
      <c r="H104" s="33"/>
      <c r="I104" s="33"/>
      <c r="J104" s="32" t="str">
        <f>IF(SUM(J93:J103)=0,"",SUM(J93:J103))</f>
        <v/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 t="str">
        <f>IF(SUM(V93:V103)=0,"",SUM(V93:V103))</f>
        <v/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0</v>
      </c>
    </row>
    <row r="105" spans="2:29" ht="30" customHeight="1" x14ac:dyDescent="0.25">
      <c r="B105" s="21"/>
      <c r="C105" s="21"/>
      <c r="D105" s="21"/>
      <c r="E105" s="21"/>
      <c r="F105" s="22" t="s">
        <v>375</v>
      </c>
      <c r="G105" s="12"/>
      <c r="H105" s="15"/>
      <c r="I105" s="15" t="str">
        <f>IF(SUM(I93:I95)=0,"",SUM(I93:I95))</f>
        <v/>
      </c>
      <c r="J105" s="12"/>
      <c r="K105" s="15"/>
      <c r="L105" s="15" t="str">
        <f>IF(SUM(L93:L95)=0,"",SUM(L93:L95))</f>
        <v/>
      </c>
      <c r="M105" s="12"/>
      <c r="N105" s="15"/>
      <c r="O105" s="15" t="str">
        <f>IF(SUM(O93:O95)=0,"",SUM(O93:O95))</f>
        <v/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 t="str">
        <f>IF(SUM(X93:X95)=0,"",SUM(X93:X95))</f>
        <v/>
      </c>
      <c r="Y105" s="12"/>
      <c r="Z105" s="15"/>
      <c r="AA105" s="15" t="str">
        <f>IF(SUM(AA93:AA95)=0,"",SUM(AA93:AA95))</f>
        <v/>
      </c>
      <c r="AB105" s="2">
        <f>SUM(G105:AA105)</f>
        <v>0</v>
      </c>
      <c r="AC105" s="3">
        <f>INT(SUM(G105:AA105)/3)</f>
        <v>0</v>
      </c>
    </row>
    <row r="106" spans="2:29" ht="30" customHeight="1" thickBot="1" x14ac:dyDescent="0.3">
      <c r="B106" s="21"/>
      <c r="C106" s="21"/>
      <c r="D106" s="21"/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/>
      <c r="C107" s="21"/>
      <c r="D107" s="21"/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/>
      <c r="C108" s="21"/>
      <c r="D108" s="21"/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/>
      <c r="C109" s="21"/>
      <c r="D109" s="21"/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/>
      <c r="C110" s="21"/>
      <c r="D110" s="21"/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JEAN PIERRE'S TAP INS</v>
      </c>
      <c r="C112" s="131"/>
      <c r="D112" s="132"/>
      <c r="E112" s="136" t="str">
        <f>INDEX(Owners!$A:$A,MATCH(B112,Owners!$B:$B,0))</f>
        <v>John Murphy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f>A4+2</f>
        <v>28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/>
      <c r="C114" s="8"/>
      <c r="D114" s="8"/>
      <c r="E114" s="85"/>
      <c r="F114" s="26"/>
      <c r="G114" s="9" t="str">
        <f>IF(ISERROR(INDEX(Matches!$E:$E,MATCH($D114,Matches!F:F,0))),"",INDEX(Matches!$E:$E,MATCH($D114,Matches!F:F,0)))</f>
        <v/>
      </c>
      <c r="H114" s="10" t="s">
        <v>397</v>
      </c>
      <c r="I114" s="11" t="str">
        <f>IF(ISERROR(INDEX(Matches!$E:$E,MATCH($D114,Matches!F:F,0))),"",INDEX(Matches!$E:$E,MATCH($D114,Matches!F:F,0)))</f>
        <v/>
      </c>
      <c r="J114" s="12" t="str">
        <f>IF(ISERROR(INDEX(Matches!$E:$E,MATCH($D114,Matches!G:G,0))),"",INDEX(Matches!$E:$E,MATCH($D114,Matches!G:G,0)))</f>
        <v/>
      </c>
      <c r="K114" s="13" t="s">
        <v>397</v>
      </c>
      <c r="L114" s="14" t="str">
        <f>IF(ISERROR(INDEX(Matches!$E:$E,MATCH($D114,Matches!G:G,0))),"",INDEX(Matches!$E:$E,MATCH($D114,Matches!G:G,0)))</f>
        <v/>
      </c>
      <c r="M114" s="12" t="str">
        <f>IF(ISERROR(INDEX(Matches!$E:$E,MATCH($D114,Matches!H:H,0))),"",INDEX(Matches!$E:$E,MATCH($D114,Matches!H:H,0)))</f>
        <v/>
      </c>
      <c r="N114" s="13" t="s">
        <v>397</v>
      </c>
      <c r="O114" s="14" t="str">
        <f>IF(ISERROR(INDEX(Matches!$E:$E,MATCH($D114,Matches!H:H,0))),"",INDEX(Matches!$E:$E,MATCH($D114,Matches!H:H,0)))</f>
        <v/>
      </c>
      <c r="P114" s="12" t="str">
        <f>IF(ISERROR(INDEX(Matches!$E:$E,MATCH($D114,Matches!I:I,0))),"",INDEX(Matches!$E:$E,MATCH($D114,Matches!I:I,0)))</f>
        <v/>
      </c>
      <c r="Q114" s="13" t="s">
        <v>397</v>
      </c>
      <c r="R114" s="14" t="str">
        <f>IF(ISERROR(INDEX(Matches!$E:$E,MATCH($D114,Matches!I:I,0))),"",INDEX(Matches!$E:$E,MATCH($D114,Matches!I:I,0)))</f>
        <v/>
      </c>
      <c r="S114" s="12" t="str">
        <f>IF(ISERROR(INDEX(Matches!$E:$E,MATCH($D114,Matches!J:J,0))),"",INDEX(Matches!$E:$E,MATCH($D114,Matches!J:J,0)))</f>
        <v/>
      </c>
      <c r="T114" s="13" t="s">
        <v>397</v>
      </c>
      <c r="U114" s="14" t="str">
        <f>IF(ISERROR(INDEX(Matches!$E:$E,MATCH($D114,Matches!J:J,0))),"",INDEX(Matches!$E:$E,MATCH($D114,Matches!J:J,0)))</f>
        <v/>
      </c>
      <c r="V114" s="12" t="str">
        <f>IF(ISERROR(INDEX(Matches!$E:$E,MATCH($D114,Matches!K:K,0))),"",INDEX(Matches!$E:$E,MATCH($D114,Matches!K:K,0)))</f>
        <v/>
      </c>
      <c r="W114" s="13" t="s">
        <v>397</v>
      </c>
      <c r="X114" s="14" t="str">
        <f>IF(ISERROR(INDEX(Matches!$E:$E,MATCH($D114,Matches!K:K,0))),"",INDEX(Matches!$E:$E,MATCH($D114,Matches!K:K,0)))</f>
        <v/>
      </c>
      <c r="Y114" s="12" t="str">
        <f>IF(ISERROR(INDEX(Matches!$E:$E,MATCH($D114,Matches!L:L,0))),"",INDEX(Matches!$E:$E,MATCH($D114,Matches!L:L,0)))</f>
        <v/>
      </c>
      <c r="Z114" s="13" t="s">
        <v>397</v>
      </c>
      <c r="AA114" s="14" t="str">
        <f>IF(ISERROR(INDEX(Matches!$E:$E,MATCH($D114,Matches!L:L,0))),"",INDEX(Matches!$E:$E,MATCH($D114,Matches!L:L,0)))</f>
        <v/>
      </c>
    </row>
    <row r="115" spans="1:29" ht="30" customHeight="1" x14ac:dyDescent="0.25">
      <c r="B115" s="8"/>
      <c r="C115" s="8"/>
      <c r="D115" s="8"/>
      <c r="E115" s="20"/>
      <c r="F115" s="26"/>
      <c r="G115" s="12" t="str">
        <f>IF(ISERROR(INDEX(Matches!$E:$E,MATCH($D115,Matches!F:F,0))),"",INDEX(Matches!$E:$E,MATCH($D115,Matches!F:F,0)))</f>
        <v/>
      </c>
      <c r="H115" s="13" t="s">
        <v>397</v>
      </c>
      <c r="I115" s="15" t="str">
        <f>IF(ISERROR(INDEX(Matches!$E:$E,MATCH($D115,Matches!F:F,0))),"",INDEX(Matches!$E:$E,MATCH($D115,Matches!F:F,0)))</f>
        <v/>
      </c>
      <c r="J115" s="12" t="str">
        <f>IF(ISERROR(INDEX(Matches!$E:$E,MATCH($D115,Matches!G:G,0))),"",INDEX(Matches!$E:$E,MATCH($D115,Matches!G:G,0)))</f>
        <v/>
      </c>
      <c r="K115" s="13" t="s">
        <v>397</v>
      </c>
      <c r="L115" s="14" t="str">
        <f>IF(ISERROR(INDEX(Matches!$E:$E,MATCH($D115,Matches!G:G,0))),"",INDEX(Matches!$E:$E,MATCH($D115,Matches!G:G,0)))</f>
        <v/>
      </c>
      <c r="M115" s="12" t="str">
        <f>IF(ISERROR(INDEX(Matches!$E:$E,MATCH($D115,Matches!H:H,0))),"",INDEX(Matches!$E:$E,MATCH($D115,Matches!H:H,0)))</f>
        <v/>
      </c>
      <c r="N115" s="13" t="s">
        <v>397</v>
      </c>
      <c r="O115" s="14" t="str">
        <f>IF(ISERROR(INDEX(Matches!$E:$E,MATCH($D115,Matches!H:H,0))),"",INDEX(Matches!$E:$E,MATCH($D115,Matches!H:H,0)))</f>
        <v/>
      </c>
      <c r="P115" s="12" t="str">
        <f>IF(ISERROR(INDEX(Matches!$E:$E,MATCH($D115,Matches!I:I,0))),"",INDEX(Matches!$E:$E,MATCH($D115,Matches!I:I,0)))</f>
        <v/>
      </c>
      <c r="Q115" s="13" t="s">
        <v>397</v>
      </c>
      <c r="R115" s="14" t="str">
        <f>IF(ISERROR(INDEX(Matches!$E:$E,MATCH($D115,Matches!I:I,0))),"",INDEX(Matches!$E:$E,MATCH($D115,Matches!I:I,0)))</f>
        <v/>
      </c>
      <c r="S115" s="12" t="str">
        <f>IF(ISERROR(INDEX(Matches!$E:$E,MATCH($D115,Matches!J:J,0))),"",INDEX(Matches!$E:$E,MATCH($D115,Matches!J:J,0)))</f>
        <v/>
      </c>
      <c r="T115" s="13" t="s">
        <v>397</v>
      </c>
      <c r="U115" s="14" t="str">
        <f>IF(ISERROR(INDEX(Matches!$E:$E,MATCH($D115,Matches!J:J,0))),"",INDEX(Matches!$E:$E,MATCH($D115,Matches!J:J,0)))</f>
        <v/>
      </c>
      <c r="V115" s="12" t="str">
        <f>IF(ISERROR(INDEX(Matches!$E:$E,MATCH($D115,Matches!K:K,0))),"",INDEX(Matches!$E:$E,MATCH($D115,Matches!K:K,0)))</f>
        <v/>
      </c>
      <c r="W115" s="13" t="s">
        <v>397</v>
      </c>
      <c r="X115" s="14" t="str">
        <f>IF(ISERROR(INDEX(Matches!$E:$E,MATCH($D115,Matches!K:K,0))),"",INDEX(Matches!$E:$E,MATCH($D115,Matches!K:K,0)))</f>
        <v/>
      </c>
      <c r="Y115" s="12" t="str">
        <f>IF(ISERROR(INDEX(Matches!$E:$E,MATCH($D115,Matches!L:L,0))),"",INDEX(Matches!$E:$E,MATCH($D115,Matches!L:L,0)))</f>
        <v/>
      </c>
      <c r="Z115" s="13" t="s">
        <v>397</v>
      </c>
      <c r="AA115" s="14" t="str">
        <f>IF(ISERROR(INDEX(Matches!$E:$E,MATCH($D115,Matches!L:L,0))),"",INDEX(Matches!$E:$E,MATCH($D115,Matches!L:L,0)))</f>
        <v/>
      </c>
    </row>
    <row r="116" spans="1:29" ht="30" customHeight="1" x14ac:dyDescent="0.25">
      <c r="B116" s="8"/>
      <c r="C116" s="8"/>
      <c r="D116" s="8"/>
      <c r="E116" s="20"/>
      <c r="F116" s="26"/>
      <c r="G116" s="12" t="str">
        <f>IF(ISERROR(INDEX(Matches!$E:$E,MATCH($D116,Matches!F:F,0))),"",INDEX(Matches!$E:$E,MATCH($D116,Matches!F:F,0)))</f>
        <v/>
      </c>
      <c r="H116" s="13" t="s">
        <v>397</v>
      </c>
      <c r="I116" s="15" t="str">
        <f>IF(ISERROR(INDEX(Matches!$E:$E,MATCH($D116,Matches!F:F,0))),"",INDEX(Matches!$E:$E,MATCH($D116,Matches!F:F,0)))</f>
        <v/>
      </c>
      <c r="J116" s="12" t="str">
        <f>IF(ISERROR(INDEX(Matches!$E:$E,MATCH($D116,Matches!G:G,0))),"",INDEX(Matches!$E:$E,MATCH($D116,Matches!G:G,0)))</f>
        <v/>
      </c>
      <c r="K116" s="13" t="s">
        <v>397</v>
      </c>
      <c r="L116" s="14" t="str">
        <f>IF(ISERROR(INDEX(Matches!$E:$E,MATCH($D116,Matches!G:G,0))),"",INDEX(Matches!$E:$E,MATCH($D116,Matches!G:G,0)))</f>
        <v/>
      </c>
      <c r="M116" s="12" t="str">
        <f>IF(ISERROR(INDEX(Matches!$E:$E,MATCH($D116,Matches!H:H,0))),"",INDEX(Matches!$E:$E,MATCH($D116,Matches!H:H,0)))</f>
        <v/>
      </c>
      <c r="N116" s="13" t="s">
        <v>397</v>
      </c>
      <c r="O116" s="14" t="str">
        <f>IF(ISERROR(INDEX(Matches!$E:$E,MATCH($D116,Matches!H:H,0))),"",INDEX(Matches!$E:$E,MATCH($D116,Matches!H:H,0)))</f>
        <v/>
      </c>
      <c r="P116" s="12" t="str">
        <f>IF(ISERROR(INDEX(Matches!$E:$E,MATCH($D116,Matches!I:I,0))),"",INDEX(Matches!$E:$E,MATCH($D116,Matches!I:I,0)))</f>
        <v/>
      </c>
      <c r="Q116" s="13" t="s">
        <v>397</v>
      </c>
      <c r="R116" s="14" t="str">
        <f>IF(ISERROR(INDEX(Matches!$E:$E,MATCH($D116,Matches!I:I,0))),"",INDEX(Matches!$E:$E,MATCH($D116,Matches!I:I,0)))</f>
        <v/>
      </c>
      <c r="S116" s="12" t="str">
        <f>IF(ISERROR(INDEX(Matches!$E:$E,MATCH($D116,Matches!J:J,0))),"",INDEX(Matches!$E:$E,MATCH($D116,Matches!J:J,0)))</f>
        <v/>
      </c>
      <c r="T116" s="13" t="s">
        <v>397</v>
      </c>
      <c r="U116" s="14" t="str">
        <f>IF(ISERROR(INDEX(Matches!$E:$E,MATCH($D116,Matches!J:J,0))),"",INDEX(Matches!$E:$E,MATCH($D116,Matches!J:J,0)))</f>
        <v/>
      </c>
      <c r="V116" s="12" t="str">
        <f>IF(ISERROR(INDEX(Matches!$E:$E,MATCH($D116,Matches!K:K,0))),"",INDEX(Matches!$E:$E,MATCH($D116,Matches!K:K,0)))</f>
        <v/>
      </c>
      <c r="W116" s="13" t="s">
        <v>397</v>
      </c>
      <c r="X116" s="14" t="str">
        <f>IF(ISERROR(INDEX(Matches!$E:$E,MATCH($D116,Matches!K:K,0))),"",INDEX(Matches!$E:$E,MATCH($D116,Matches!K:K,0)))</f>
        <v/>
      </c>
      <c r="Y116" s="12" t="str">
        <f>IF(ISERROR(INDEX(Matches!$E:$E,MATCH($D116,Matches!L:L,0))),"",INDEX(Matches!$E:$E,MATCH($D116,Matches!L:L,0)))</f>
        <v/>
      </c>
      <c r="Z116" s="13" t="s">
        <v>397</v>
      </c>
      <c r="AA116" s="14" t="str">
        <f>IF(ISERROR(INDEX(Matches!$E:$E,MATCH($D116,Matches!L:L,0))),"",INDEX(Matches!$E:$E,MATCH($D116,Matches!L:L,0)))</f>
        <v/>
      </c>
    </row>
    <row r="117" spans="1:29" ht="30" customHeight="1" x14ac:dyDescent="0.25">
      <c r="B117" s="8"/>
      <c r="C117" s="8"/>
      <c r="D117" s="8"/>
      <c r="E117" s="20"/>
      <c r="F117" s="26"/>
      <c r="G117" s="12" t="str">
        <f>IF(ISERROR(INDEX(Matches!$E:$E,MATCH($D117,Matches!F:F,0))),"",INDEX(Matches!$E:$E,MATCH($D117,Matches!F:F,0)))</f>
        <v/>
      </c>
      <c r="H117" s="15"/>
      <c r="I117" s="15"/>
      <c r="J117" s="12" t="str">
        <f>IF(ISERROR(INDEX(Matches!$E:$E,MATCH($D117,Matches!G:G,0))),"",INDEX(Matches!$E:$E,MATCH($D117,Matches!G:G,0)))</f>
        <v/>
      </c>
      <c r="K117" s="15"/>
      <c r="L117" s="14"/>
      <c r="M117" s="12" t="str">
        <f>IF(ISERROR(INDEX(Matches!$E:$E,MATCH($D117,Matches!H:H,0))),"",INDEX(Matches!$E:$E,MATCH($D117,Matches!H:H,0)))</f>
        <v/>
      </c>
      <c r="N117" s="15"/>
      <c r="O117" s="14"/>
      <c r="P117" s="12" t="str">
        <f>IF(ISERROR(INDEX(Matches!$E:$E,MATCH($D117,Matches!I:I,0))),"",INDEX(Matches!$E:$E,MATCH($D117,Matches!I:I,0)))</f>
        <v/>
      </c>
      <c r="Q117" s="15"/>
      <c r="R117" s="14"/>
      <c r="S117" s="12" t="str">
        <f>IF(ISERROR(INDEX(Matches!$E:$E,MATCH($D117,Matches!J:J,0))),"",INDEX(Matches!$E:$E,MATCH($D117,Matches!J:J,0)))</f>
        <v/>
      </c>
      <c r="T117" s="15"/>
      <c r="U117" s="14"/>
      <c r="V117" s="12" t="str">
        <f>IF(ISERROR(INDEX(Matches!$E:$E,MATCH($D117,Matches!K:K,0))),"",INDEX(Matches!$E:$E,MATCH($D117,Matches!K:K,0)))</f>
        <v/>
      </c>
      <c r="W117" s="15"/>
      <c r="X117" s="14"/>
      <c r="Y117" s="12" t="str">
        <f>IF(ISERROR(INDEX(Matches!$E:$E,MATCH($D117,Matches!L:L,0))),"",INDEX(Matches!$E:$E,MATCH($D117,Matches!L:L,0)))</f>
        <v/>
      </c>
      <c r="Z117" s="15"/>
      <c r="AA117" s="14"/>
    </row>
    <row r="118" spans="1:29" ht="30" customHeight="1" x14ac:dyDescent="0.25">
      <c r="B118" s="8"/>
      <c r="C118" s="8"/>
      <c r="D118" s="8"/>
      <c r="E118" s="20"/>
      <c r="F118" s="26"/>
      <c r="G118" s="12" t="str">
        <f>IF(ISERROR(INDEX(Matches!$E:$E,MATCH($D118,Matches!F:F,0))),"",INDEX(Matches!$E:$E,MATCH($D118,Matches!F:F,0)))</f>
        <v/>
      </c>
      <c r="H118" s="15"/>
      <c r="I118" s="15"/>
      <c r="J118" s="12" t="str">
        <f>IF(ISERROR(INDEX(Matches!$E:$E,MATCH($D118,Matches!G:G,0))),"",INDEX(Matches!$E:$E,MATCH($D118,Matches!G:G,0)))</f>
        <v/>
      </c>
      <c r="K118" s="15"/>
      <c r="L118" s="14"/>
      <c r="M118" s="12" t="str">
        <f>IF(ISERROR(INDEX(Matches!$E:$E,MATCH($D118,Matches!H:H,0))),"",INDEX(Matches!$E:$E,MATCH($D118,Matches!H:H,0)))</f>
        <v/>
      </c>
      <c r="N118" s="15"/>
      <c r="O118" s="14"/>
      <c r="P118" s="12" t="str">
        <f>IF(ISERROR(INDEX(Matches!$E:$E,MATCH($D118,Matches!I:I,0))),"",INDEX(Matches!$E:$E,MATCH($D118,Matches!I:I,0)))</f>
        <v/>
      </c>
      <c r="Q118" s="15"/>
      <c r="R118" s="14"/>
      <c r="S118" s="12" t="str">
        <f>IF(ISERROR(INDEX(Matches!$E:$E,MATCH($D118,Matches!J:J,0))),"",INDEX(Matches!$E:$E,MATCH($D118,Matches!J:J,0)))</f>
        <v/>
      </c>
      <c r="T118" s="15"/>
      <c r="U118" s="14"/>
      <c r="V118" s="12" t="str">
        <f>IF(ISERROR(INDEX(Matches!$E:$E,MATCH($D118,Matches!K:K,0))),"",INDEX(Matches!$E:$E,MATCH($D118,Matches!K:K,0)))</f>
        <v/>
      </c>
      <c r="W118" s="15"/>
      <c r="X118" s="14"/>
      <c r="Y118" s="12" t="str">
        <f>IF(ISERROR(INDEX(Matches!$E:$E,MATCH($D118,Matches!L:L,0))),"",INDEX(Matches!$E:$E,MATCH($D118,Matches!L:L,0)))</f>
        <v/>
      </c>
      <c r="Z118" s="15"/>
      <c r="AA118" s="14"/>
    </row>
    <row r="119" spans="1:29" ht="30" customHeight="1" x14ac:dyDescent="0.25">
      <c r="B119" s="8"/>
      <c r="C119" s="8"/>
      <c r="D119" s="8"/>
      <c r="E119" s="20"/>
      <c r="F119" s="26"/>
      <c r="G119" s="12" t="str">
        <f>IF(ISERROR(INDEX(Matches!$E:$E,MATCH($D119,Matches!F:F,0))),"",INDEX(Matches!$E:$E,MATCH($D119,Matches!F:F,0)))</f>
        <v/>
      </c>
      <c r="H119" s="15"/>
      <c r="I119" s="15"/>
      <c r="J119" s="12" t="str">
        <f>IF(ISERROR(INDEX(Matches!$E:$E,MATCH($D119,Matches!G:G,0))),"",INDEX(Matches!$E:$E,MATCH($D119,Matches!G:G,0)))</f>
        <v/>
      </c>
      <c r="K119" s="15"/>
      <c r="L119" s="14"/>
      <c r="M119" s="12" t="str">
        <f>IF(ISERROR(INDEX(Matches!$E:$E,MATCH($D119,Matches!H:H,0))),"",INDEX(Matches!$E:$E,MATCH($D119,Matches!H:H,0)))</f>
        <v/>
      </c>
      <c r="N119" s="15"/>
      <c r="O119" s="14"/>
      <c r="P119" s="12" t="str">
        <f>IF(ISERROR(INDEX(Matches!$E:$E,MATCH($D119,Matches!I:I,0))),"",INDEX(Matches!$E:$E,MATCH($D119,Matches!I:I,0)))</f>
        <v/>
      </c>
      <c r="Q119" s="15"/>
      <c r="R119" s="14"/>
      <c r="S119" s="12" t="str">
        <f>IF(ISERROR(INDEX(Matches!$E:$E,MATCH($D119,Matches!J:J,0))),"",INDEX(Matches!$E:$E,MATCH($D119,Matches!J:J,0)))</f>
        <v/>
      </c>
      <c r="T119" s="15"/>
      <c r="U119" s="14"/>
      <c r="V119" s="12" t="str">
        <f>IF(ISERROR(INDEX(Matches!$E:$E,MATCH($D119,Matches!K:K,0))),"",INDEX(Matches!$E:$E,MATCH($D119,Matches!K:K,0)))</f>
        <v/>
      </c>
      <c r="W119" s="15"/>
      <c r="X119" s="14"/>
      <c r="Y119" s="12" t="str">
        <f>IF(ISERROR(INDEX(Matches!$E:$E,MATCH($D119,Matches!L:L,0))),"",INDEX(Matches!$E:$E,MATCH($D119,Matches!L:L,0)))</f>
        <v/>
      </c>
      <c r="Z119" s="15"/>
      <c r="AA119" s="14"/>
    </row>
    <row r="120" spans="1:29" ht="30" customHeight="1" x14ac:dyDescent="0.25">
      <c r="B120" s="8"/>
      <c r="C120" s="8"/>
      <c r="D120" s="8"/>
      <c r="E120" s="20"/>
      <c r="F120" s="26"/>
      <c r="G120" s="12" t="str">
        <f>IF(ISERROR(INDEX(Matches!$E:$E,MATCH($D120,Matches!F:F,0))),"",INDEX(Matches!$E:$E,MATCH($D120,Matches!F:F,0)))</f>
        <v/>
      </c>
      <c r="H120" s="15"/>
      <c r="I120" s="15"/>
      <c r="J120" s="12" t="str">
        <f>IF(ISERROR(INDEX(Matches!$E:$E,MATCH($D120,Matches!G:G,0))),"",INDEX(Matches!$E:$E,MATCH($D120,Matches!G:G,0)))</f>
        <v/>
      </c>
      <c r="K120" s="15"/>
      <c r="L120" s="14"/>
      <c r="M120" s="12" t="str">
        <f>IF(ISERROR(INDEX(Matches!$E:$E,MATCH($D120,Matches!H:H,0))),"",INDEX(Matches!$E:$E,MATCH($D120,Matches!H:H,0)))</f>
        <v/>
      </c>
      <c r="N120" s="15"/>
      <c r="O120" s="14"/>
      <c r="P120" s="12" t="str">
        <f>IF(ISERROR(INDEX(Matches!$E:$E,MATCH($D120,Matches!I:I,0))),"",INDEX(Matches!$E:$E,MATCH($D120,Matches!I:I,0)))</f>
        <v/>
      </c>
      <c r="Q120" s="15"/>
      <c r="R120" s="14"/>
      <c r="S120" s="12" t="str">
        <f>IF(ISERROR(INDEX(Matches!$E:$E,MATCH($D120,Matches!J:J,0))),"",INDEX(Matches!$E:$E,MATCH($D120,Matches!J:J,0)))</f>
        <v/>
      </c>
      <c r="T120" s="15"/>
      <c r="U120" s="14"/>
      <c r="V120" s="12" t="str">
        <f>IF(ISERROR(INDEX(Matches!$E:$E,MATCH($D120,Matches!K:K,0))),"",INDEX(Matches!$E:$E,MATCH($D120,Matches!K:K,0)))</f>
        <v/>
      </c>
      <c r="W120" s="15"/>
      <c r="X120" s="14"/>
      <c r="Y120" s="12" t="str">
        <f>IF(ISERROR(INDEX(Matches!$E:$E,MATCH($D120,Matches!L:L,0))),"",INDEX(Matches!$E:$E,MATCH($D120,Matches!L:L,0)))</f>
        <v/>
      </c>
      <c r="Z120" s="15"/>
      <c r="AA120" s="14"/>
    </row>
    <row r="121" spans="1:29" ht="30" customHeight="1" x14ac:dyDescent="0.25">
      <c r="B121" s="8"/>
      <c r="C121" s="8"/>
      <c r="D121" s="8"/>
      <c r="E121" s="20"/>
      <c r="F121" s="26"/>
      <c r="G121" s="12" t="str">
        <f>IF(ISERROR(INDEX(Matches!$E:$E,MATCH($D121,Matches!F:F,0))),"",INDEX(Matches!$E:$E,MATCH($D121,Matches!F:F,0)))</f>
        <v/>
      </c>
      <c r="H121" s="15"/>
      <c r="I121" s="15"/>
      <c r="J121" s="12" t="str">
        <f>IF(ISERROR(INDEX(Matches!$E:$E,MATCH($D121,Matches!G:G,0))),"",INDEX(Matches!$E:$E,MATCH($D121,Matches!G:G,0)))</f>
        <v/>
      </c>
      <c r="K121" s="15"/>
      <c r="L121" s="14"/>
      <c r="M121" s="12" t="str">
        <f>IF(ISERROR(INDEX(Matches!$E:$E,MATCH($D121,Matches!H:H,0))),"",INDEX(Matches!$E:$E,MATCH($D121,Matches!H:H,0)))</f>
        <v/>
      </c>
      <c r="N121" s="15"/>
      <c r="O121" s="14"/>
      <c r="P121" s="12" t="str">
        <f>IF(ISERROR(INDEX(Matches!$E:$E,MATCH($D121,Matches!I:I,0))),"",INDEX(Matches!$E:$E,MATCH($D121,Matches!I:I,0)))</f>
        <v/>
      </c>
      <c r="Q121" s="15"/>
      <c r="R121" s="14"/>
      <c r="S121" s="12" t="str">
        <f>IF(ISERROR(INDEX(Matches!$E:$E,MATCH($D121,Matches!J:J,0))),"",INDEX(Matches!$E:$E,MATCH($D121,Matches!J:J,0)))</f>
        <v/>
      </c>
      <c r="T121" s="15"/>
      <c r="U121" s="14"/>
      <c r="V121" s="12" t="str">
        <f>IF(ISERROR(INDEX(Matches!$E:$E,MATCH($D121,Matches!K:K,0))),"",INDEX(Matches!$E:$E,MATCH($D121,Matches!K:K,0)))</f>
        <v/>
      </c>
      <c r="W121" s="15"/>
      <c r="X121" s="14"/>
      <c r="Y121" s="12" t="str">
        <f>IF(ISERROR(INDEX(Matches!$E:$E,MATCH($D121,Matches!L:L,0))),"",INDEX(Matches!$E:$E,MATCH($D121,Matches!L:L,0)))</f>
        <v/>
      </c>
      <c r="Z121" s="15"/>
      <c r="AA121" s="14"/>
    </row>
    <row r="122" spans="1:29" ht="30" customHeight="1" x14ac:dyDescent="0.25">
      <c r="B122" s="8"/>
      <c r="C122" s="8"/>
      <c r="D122" s="8"/>
      <c r="E122" s="20"/>
      <c r="F122" s="26"/>
      <c r="G122" s="12" t="str">
        <f>IF(ISERROR(INDEX(Matches!$E:$E,MATCH($D122,Matches!F:F,0))),"",INDEX(Matches!$E:$E,MATCH($D122,Matches!F:F,0)))</f>
        <v/>
      </c>
      <c r="H122" s="15"/>
      <c r="I122" s="15"/>
      <c r="J122" s="12" t="str">
        <f>IF(ISERROR(INDEX(Matches!$E:$E,MATCH($D122,Matches!G:G,0))),"",INDEX(Matches!$E:$E,MATCH($D122,Matches!G:G,0)))</f>
        <v/>
      </c>
      <c r="K122" s="15"/>
      <c r="L122" s="14"/>
      <c r="M122" s="12" t="str">
        <f>IF(ISERROR(INDEX(Matches!$E:$E,MATCH($D122,Matches!H:H,0))),"",INDEX(Matches!$E:$E,MATCH($D122,Matches!H:H,0)))</f>
        <v/>
      </c>
      <c r="N122" s="15"/>
      <c r="O122" s="14"/>
      <c r="P122" s="12" t="str">
        <f>IF(ISERROR(INDEX(Matches!$E:$E,MATCH($D122,Matches!I:I,0))),"",INDEX(Matches!$E:$E,MATCH($D122,Matches!I:I,0)))</f>
        <v/>
      </c>
      <c r="Q122" s="15"/>
      <c r="R122" s="14"/>
      <c r="S122" s="12" t="str">
        <f>IF(ISERROR(INDEX(Matches!$E:$E,MATCH($D122,Matches!J:J,0))),"",INDEX(Matches!$E:$E,MATCH($D122,Matches!J:J,0)))</f>
        <v/>
      </c>
      <c r="T122" s="15"/>
      <c r="U122" s="14"/>
      <c r="V122" s="12" t="str">
        <f>IF(ISERROR(INDEX(Matches!$E:$E,MATCH($D122,Matches!K:K,0))),"",INDEX(Matches!$E:$E,MATCH($D122,Matches!K:K,0)))</f>
        <v/>
      </c>
      <c r="W122" s="15"/>
      <c r="X122" s="14"/>
      <c r="Y122" s="12" t="str">
        <f>IF(ISERROR(INDEX(Matches!$E:$E,MATCH($D122,Matches!L:L,0))),"",INDEX(Matches!$E:$E,MATCH($D122,Matches!L:L,0)))</f>
        <v/>
      </c>
      <c r="Z122" s="15"/>
      <c r="AA122" s="14"/>
    </row>
    <row r="123" spans="1:29" ht="30" customHeight="1" x14ac:dyDescent="0.25">
      <c r="B123" s="8"/>
      <c r="C123" s="8"/>
      <c r="D123" s="8"/>
      <c r="E123" s="20"/>
      <c r="F123" s="26"/>
      <c r="G123" s="12" t="str">
        <f>IF(ISERROR(INDEX(Matches!$E:$E,MATCH($D123,Matches!F:F,0))),"",INDEX(Matches!$E:$E,MATCH($D123,Matches!F:F,0)))</f>
        <v/>
      </c>
      <c r="H123" s="15"/>
      <c r="I123" s="15"/>
      <c r="J123" s="12" t="str">
        <f>IF(ISERROR(INDEX(Matches!$E:$E,MATCH($D123,Matches!G:G,0))),"",INDEX(Matches!$E:$E,MATCH($D123,Matches!G:G,0)))</f>
        <v/>
      </c>
      <c r="K123" s="15"/>
      <c r="L123" s="14"/>
      <c r="M123" s="12" t="str">
        <f>IF(ISERROR(INDEX(Matches!$E:$E,MATCH($D123,Matches!H:H,0))),"",INDEX(Matches!$E:$E,MATCH($D123,Matches!H:H,0)))</f>
        <v/>
      </c>
      <c r="N123" s="15"/>
      <c r="O123" s="14"/>
      <c r="P123" s="12" t="str">
        <f>IF(ISERROR(INDEX(Matches!$E:$E,MATCH($D123,Matches!I:I,0))),"",INDEX(Matches!$E:$E,MATCH($D123,Matches!I:I,0)))</f>
        <v/>
      </c>
      <c r="Q123" s="15"/>
      <c r="R123" s="14"/>
      <c r="S123" s="12" t="str">
        <f>IF(ISERROR(INDEX(Matches!$E:$E,MATCH($D123,Matches!J:J,0))),"",INDEX(Matches!$E:$E,MATCH($D123,Matches!J:J,0)))</f>
        <v/>
      </c>
      <c r="T123" s="15"/>
      <c r="U123" s="14"/>
      <c r="V123" s="12" t="str">
        <f>IF(ISERROR(INDEX(Matches!$E:$E,MATCH($D123,Matches!K:K,0))),"",INDEX(Matches!$E:$E,MATCH($D123,Matches!K:K,0)))</f>
        <v/>
      </c>
      <c r="W123" s="15"/>
      <c r="X123" s="14"/>
      <c r="Y123" s="12" t="str">
        <f>IF(ISERROR(INDEX(Matches!$E:$E,MATCH($D123,Matches!L:L,0))),"",INDEX(Matches!$E:$E,MATCH($D123,Matches!L:L,0)))</f>
        <v/>
      </c>
      <c r="Z123" s="15"/>
      <c r="AA123" s="14"/>
    </row>
    <row r="124" spans="1:29" ht="30" customHeight="1" thickBot="1" x14ac:dyDescent="0.3">
      <c r="B124" s="27"/>
      <c r="C124" s="27"/>
      <c r="D124" s="27"/>
      <c r="E124" s="35"/>
      <c r="F124" s="26"/>
      <c r="G124" s="28" t="str">
        <f>IF(ISERROR(INDEX(Matches!$E:$E,MATCH($D124,Matches!F:F,0))),"",INDEX(Matches!$E:$E,MATCH($D124,Matches!F:F,0)))</f>
        <v/>
      </c>
      <c r="H124" s="17"/>
      <c r="I124" s="17"/>
      <c r="J124" s="28" t="str">
        <f>IF(ISERROR(INDEX(Matches!$E:$E,MATCH($D124,Matches!G:G,0))),"",INDEX(Matches!$E:$E,MATCH($D124,Matches!G:G,0)))</f>
        <v/>
      </c>
      <c r="K124" s="17"/>
      <c r="L124" s="29"/>
      <c r="M124" s="28" t="str">
        <f>IF(ISERROR(INDEX(Matches!$E:$E,MATCH($D124,Matches!H:H,0))),"",INDEX(Matches!$E:$E,MATCH($D124,Matches!H:H,0)))</f>
        <v/>
      </c>
      <c r="N124" s="17"/>
      <c r="O124" s="29"/>
      <c r="P124" s="28" t="str">
        <f>IF(ISERROR(INDEX(Matches!$E:$E,MATCH($D124,Matches!I:I,0))),"",INDEX(Matches!$E:$E,MATCH($D124,Matches!I:I,0)))</f>
        <v/>
      </c>
      <c r="Q124" s="17"/>
      <c r="R124" s="29"/>
      <c r="S124" s="28" t="str">
        <f>IF(ISERROR(INDEX(Matches!$E:$E,MATCH($D124,Matches!J:J,0))),"",INDEX(Matches!$E:$E,MATCH($D124,Matches!J:J,0)))</f>
        <v/>
      </c>
      <c r="T124" s="17"/>
      <c r="U124" s="29"/>
      <c r="V124" s="28" t="str">
        <f>IF(ISERROR(INDEX(Matches!$E:$E,MATCH($D124,Matches!K:K,0))),"",INDEX(Matches!$E:$E,MATCH($D124,Matches!K:K,0)))</f>
        <v/>
      </c>
      <c r="W124" s="17"/>
      <c r="X124" s="29"/>
      <c r="Y124" s="28" t="str">
        <f>IF(ISERROR(INDEX(Matches!$E:$E,MATCH($D124,Matches!L:L,0))),"",INDEX(Matches!$E:$E,MATCH($D124,Matches!L:L,0)))</f>
        <v/>
      </c>
      <c r="Z124" s="17"/>
      <c r="AA124" s="29"/>
    </row>
    <row r="125" spans="1:29" ht="30" customHeight="1" thickTop="1" x14ac:dyDescent="0.25">
      <c r="B125" s="30"/>
      <c r="C125" s="30"/>
      <c r="D125" s="30"/>
      <c r="E125" s="36"/>
      <c r="F125" s="31" t="s">
        <v>372</v>
      </c>
      <c r="G125" s="32" t="str">
        <f>IF(SUM(G114:G124)=0,"",SUM(G114:G124))</f>
        <v/>
      </c>
      <c r="H125" s="33"/>
      <c r="I125" s="33"/>
      <c r="J125" s="32" t="str">
        <f>IF(SUM(J114:J124)=0,"",SUM(J114:J124))</f>
        <v/>
      </c>
      <c r="K125" s="33"/>
      <c r="L125" s="34"/>
      <c r="M125" s="32" t="str">
        <f>IF(SUM(M114:M124)=0,"",SUM(M114:M124))</f>
        <v/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 t="str">
        <f>IF(SUM(V114:V124)=0,"",SUM(V114:V124))</f>
        <v/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0</v>
      </c>
    </row>
    <row r="126" spans="1:29" ht="30" customHeight="1" x14ac:dyDescent="0.25">
      <c r="B126" s="21"/>
      <c r="C126" s="21"/>
      <c r="D126" s="21"/>
      <c r="E126" s="23"/>
      <c r="F126" s="22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 t="str">
        <f>IF(SUM(L114:L116)=0,"",SUM(L114:L116))</f>
        <v/>
      </c>
      <c r="M126" s="12"/>
      <c r="N126" s="15"/>
      <c r="O126" s="15" t="str">
        <f>IF(SUM(O114:O116)=0,"",SUM(O114:O116))</f>
        <v/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 t="str">
        <f>IF(SUM(X114:X116)=0,"",SUM(X114:X116))</f>
        <v/>
      </c>
      <c r="Y126" s="12"/>
      <c r="Z126" s="15"/>
      <c r="AA126" s="15" t="str">
        <f>IF(SUM(AA114:AA116)=0,"",SUM(AA114:AA116))</f>
        <v/>
      </c>
      <c r="AB126" s="2">
        <f>SUM(G126:AA126)</f>
        <v>0</v>
      </c>
      <c r="AC126" s="3">
        <f>INT(SUM(G126:AA126)/3)</f>
        <v>0</v>
      </c>
    </row>
    <row r="127" spans="1:29" ht="30" customHeight="1" thickBot="1" x14ac:dyDescent="0.3">
      <c r="B127" s="21"/>
      <c r="C127" s="21"/>
      <c r="D127" s="21"/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/>
      <c r="C128" s="21"/>
      <c r="D128" s="21"/>
      <c r="E128" s="24"/>
      <c r="F128" s="18"/>
      <c r="G128" s="124">
        <f>IF((AB125-AC126)&lt;0,0,AB125-AC126)</f>
        <v>0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/>
      <c r="C129" s="21"/>
      <c r="D129" s="21"/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/>
      <c r="C130" s="21"/>
      <c r="D130" s="21"/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/>
      <c r="C131" s="21"/>
      <c r="D131" s="21"/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f>A1</f>
        <v>4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4</v>
      </c>
      <c r="F133" s="143"/>
      <c r="G133" s="143"/>
      <c r="H133" s="143"/>
      <c r="I133" s="143"/>
      <c r="J133" s="144">
        <f>INDEX(Diary!$C:$C,MATCH(A133,Diary!$A:$A,0))</f>
        <v>41911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MURDER ON ZIDANE'S FLOOR</v>
      </c>
      <c r="C135" s="131"/>
      <c r="D135" s="132"/>
      <c r="E135" s="136" t="str">
        <f>INDEX(Owners!$A:$A,MATCH(B135,Owners!$B:$B,0))</f>
        <v>Rob Emmison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f>A4+3</f>
        <v>29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/>
      <c r="C137" s="8"/>
      <c r="D137" s="8"/>
      <c r="E137" s="84"/>
      <c r="F137" s="26"/>
      <c r="G137" s="9" t="str">
        <f>IF(ISERROR(INDEX(Matches!$E:$E,MATCH($D137,Matches!F:F,0))),"",INDEX(Matches!$E:$E,MATCH($D137,Matches!F:F,0)))</f>
        <v/>
      </c>
      <c r="H137" s="10" t="s">
        <v>397</v>
      </c>
      <c r="I137" s="11" t="str">
        <f>IF(ISERROR(INDEX(Matches!$E:$E,MATCH($D137,Matches!F:F,0))),"",INDEX(Matches!$E:$E,MATCH($D137,Matches!F:F,0)))</f>
        <v/>
      </c>
      <c r="J137" s="12" t="str">
        <f>IF(ISERROR(INDEX(Matches!$E:$E,MATCH($D137,Matches!G:G,0))),"",INDEX(Matches!$E:$E,MATCH($D137,Matches!G:G,0)))</f>
        <v/>
      </c>
      <c r="K137" s="13" t="s">
        <v>397</v>
      </c>
      <c r="L137" s="14" t="str">
        <f>IF(ISERROR(INDEX(Matches!$E:$E,MATCH($D137,Matches!G:G,0))),"",INDEX(Matches!$E:$E,MATCH($D137,Matches!G:G,0)))</f>
        <v/>
      </c>
      <c r="M137" s="12" t="str">
        <f>IF(ISERROR(INDEX(Matches!$E:$E,MATCH($D137,Matches!H:H,0))),"",INDEX(Matches!$E:$E,MATCH($D137,Matches!H:H,0)))</f>
        <v/>
      </c>
      <c r="N137" s="13" t="s">
        <v>397</v>
      </c>
      <c r="O137" s="14" t="str">
        <f>IF(ISERROR(INDEX(Matches!$E:$E,MATCH($D137,Matches!H:H,0))),"",INDEX(Matches!$E:$E,MATCH($D137,Matches!H:H,0)))</f>
        <v/>
      </c>
      <c r="P137" s="12" t="str">
        <f>IF(ISERROR(INDEX(Matches!$E:$E,MATCH($D137,Matches!I:I,0))),"",INDEX(Matches!$E:$E,MATCH($D137,Matches!I:I,0)))</f>
        <v/>
      </c>
      <c r="Q137" s="13" t="s">
        <v>397</v>
      </c>
      <c r="R137" s="14" t="str">
        <f>IF(ISERROR(INDEX(Matches!$E:$E,MATCH($D137,Matches!I:I,0))),"",INDEX(Matches!$E:$E,MATCH($D137,Matches!I:I,0)))</f>
        <v/>
      </c>
      <c r="S137" s="12" t="str">
        <f>IF(ISERROR(INDEX(Matches!$E:$E,MATCH($D137,Matches!J:J,0))),"",INDEX(Matches!$E:$E,MATCH($D137,Matches!J:J,0)))</f>
        <v/>
      </c>
      <c r="T137" s="13" t="s">
        <v>397</v>
      </c>
      <c r="U137" s="14" t="str">
        <f>IF(ISERROR(INDEX(Matches!$E:$E,MATCH($D137,Matches!J:J,0))),"",INDEX(Matches!$E:$E,MATCH($D137,Matches!J:J,0)))</f>
        <v/>
      </c>
      <c r="V137" s="12" t="str">
        <f>IF(ISERROR(INDEX(Matches!$E:$E,MATCH($D137,Matches!K:K,0))),"",INDEX(Matches!$E:$E,MATCH($D137,Matches!K:K,0)))</f>
        <v/>
      </c>
      <c r="W137" s="13" t="s">
        <v>397</v>
      </c>
      <c r="X137" s="14" t="str">
        <f>IF(ISERROR(INDEX(Matches!$E:$E,MATCH($D137,Matches!K:K,0))),"",INDEX(Matches!$E:$E,MATCH($D137,Matches!K:K,0)))</f>
        <v/>
      </c>
      <c r="Y137" s="12" t="str">
        <f>IF(ISERROR(INDEX(Matches!$E:$E,MATCH($D137,Matches!L:L,0))),"",INDEX(Matches!$E:$E,MATCH($D137,Matches!L:L,0)))</f>
        <v/>
      </c>
      <c r="Z137" s="13" t="s">
        <v>397</v>
      </c>
      <c r="AA137" s="14" t="str">
        <f>IF(ISERROR(INDEX(Matches!$E:$E,MATCH($D137,Matches!L:L,0))),"",INDEX(Matches!$E:$E,MATCH($D137,Matches!L:L,0)))</f>
        <v/>
      </c>
    </row>
    <row r="138" spans="1:28" ht="30" customHeight="1" x14ac:dyDescent="0.25">
      <c r="B138" s="8"/>
      <c r="C138" s="8"/>
      <c r="D138" s="8"/>
      <c r="E138" s="8"/>
      <c r="F138" s="26"/>
      <c r="G138" s="12" t="str">
        <f>IF(ISERROR(INDEX(Matches!$E:$E,MATCH($D138,Matches!F:F,0))),"",INDEX(Matches!$E:$E,MATCH($D138,Matches!F:F,0)))</f>
        <v/>
      </c>
      <c r="H138" s="13" t="s">
        <v>397</v>
      </c>
      <c r="I138" s="15" t="str">
        <f>IF(ISERROR(INDEX(Matches!$E:$E,MATCH($D138,Matches!F:F,0))),"",INDEX(Matches!$E:$E,MATCH($D138,Matches!F:F,0)))</f>
        <v/>
      </c>
      <c r="J138" s="12" t="str">
        <f>IF(ISERROR(INDEX(Matches!$E:$E,MATCH($D138,Matches!G:G,0))),"",INDEX(Matches!$E:$E,MATCH($D138,Matches!G:G,0)))</f>
        <v/>
      </c>
      <c r="K138" s="13" t="s">
        <v>397</v>
      </c>
      <c r="L138" s="14" t="str">
        <f>IF(ISERROR(INDEX(Matches!$E:$E,MATCH($D138,Matches!G:G,0))),"",INDEX(Matches!$E:$E,MATCH($D138,Matches!G:G,0)))</f>
        <v/>
      </c>
      <c r="M138" s="12" t="str">
        <f>IF(ISERROR(INDEX(Matches!$E:$E,MATCH($D138,Matches!H:H,0))),"",INDEX(Matches!$E:$E,MATCH($D138,Matches!H:H,0)))</f>
        <v/>
      </c>
      <c r="N138" s="13" t="s">
        <v>397</v>
      </c>
      <c r="O138" s="14" t="str">
        <f>IF(ISERROR(INDEX(Matches!$E:$E,MATCH($D138,Matches!H:H,0))),"",INDEX(Matches!$E:$E,MATCH($D138,Matches!H:H,0)))</f>
        <v/>
      </c>
      <c r="P138" s="12" t="str">
        <f>IF(ISERROR(INDEX(Matches!$E:$E,MATCH($D138,Matches!I:I,0))),"",INDEX(Matches!$E:$E,MATCH($D138,Matches!I:I,0)))</f>
        <v/>
      </c>
      <c r="Q138" s="13" t="s">
        <v>397</v>
      </c>
      <c r="R138" s="14" t="str">
        <f>IF(ISERROR(INDEX(Matches!$E:$E,MATCH($D138,Matches!I:I,0))),"",INDEX(Matches!$E:$E,MATCH($D138,Matches!I:I,0)))</f>
        <v/>
      </c>
      <c r="S138" s="12" t="str">
        <f>IF(ISERROR(INDEX(Matches!$E:$E,MATCH($D138,Matches!J:J,0))),"",INDEX(Matches!$E:$E,MATCH($D138,Matches!J:J,0)))</f>
        <v/>
      </c>
      <c r="T138" s="13" t="s">
        <v>397</v>
      </c>
      <c r="U138" s="14" t="str">
        <f>IF(ISERROR(INDEX(Matches!$E:$E,MATCH($D138,Matches!J:J,0))),"",INDEX(Matches!$E:$E,MATCH($D138,Matches!J:J,0)))</f>
        <v/>
      </c>
      <c r="V138" s="12" t="str">
        <f>IF(ISERROR(INDEX(Matches!$E:$E,MATCH($D138,Matches!K:K,0))),"",INDEX(Matches!$E:$E,MATCH($D138,Matches!K:K,0)))</f>
        <v/>
      </c>
      <c r="W138" s="13" t="s">
        <v>397</v>
      </c>
      <c r="X138" s="14" t="str">
        <f>IF(ISERROR(INDEX(Matches!$E:$E,MATCH($D138,Matches!K:K,0))),"",INDEX(Matches!$E:$E,MATCH($D138,Matches!K:K,0)))</f>
        <v/>
      </c>
      <c r="Y138" s="12" t="str">
        <f>IF(ISERROR(INDEX(Matches!$E:$E,MATCH($D138,Matches!L:L,0))),"",INDEX(Matches!$E:$E,MATCH($D138,Matches!L:L,0)))</f>
        <v/>
      </c>
      <c r="Z138" s="13" t="s">
        <v>397</v>
      </c>
      <c r="AA138" s="14" t="str">
        <f>IF(ISERROR(INDEX(Matches!$E:$E,MATCH($D138,Matches!L:L,0))),"",INDEX(Matches!$E:$E,MATCH($D138,Matches!L:L,0)))</f>
        <v/>
      </c>
    </row>
    <row r="139" spans="1:28" ht="30" customHeight="1" x14ac:dyDescent="0.25">
      <c r="B139" s="8"/>
      <c r="C139" s="8"/>
      <c r="D139" s="8"/>
      <c r="E139" s="8"/>
      <c r="F139" s="26"/>
      <c r="G139" s="12" t="str">
        <f>IF(ISERROR(INDEX(Matches!$E:$E,MATCH($D139,Matches!F:F,0))),"",INDEX(Matches!$E:$E,MATCH($D139,Matches!F:F,0)))</f>
        <v/>
      </c>
      <c r="H139" s="13" t="s">
        <v>397</v>
      </c>
      <c r="I139" s="15" t="str">
        <f>IF(ISERROR(INDEX(Matches!$E:$E,MATCH($D139,Matches!F:F,0))),"",INDEX(Matches!$E:$E,MATCH($D139,Matches!F:F,0)))</f>
        <v/>
      </c>
      <c r="J139" s="12" t="str">
        <f>IF(ISERROR(INDEX(Matches!$E:$E,MATCH($D139,Matches!G:G,0))),"",INDEX(Matches!$E:$E,MATCH($D139,Matches!G:G,0)))</f>
        <v/>
      </c>
      <c r="K139" s="13" t="s">
        <v>397</v>
      </c>
      <c r="L139" s="14" t="str">
        <f>IF(ISERROR(INDEX(Matches!$E:$E,MATCH($D139,Matches!G:G,0))),"",INDEX(Matches!$E:$E,MATCH($D139,Matches!G:G,0)))</f>
        <v/>
      </c>
      <c r="M139" s="12" t="str">
        <f>IF(ISERROR(INDEX(Matches!$E:$E,MATCH($D139,Matches!H:H,0))),"",INDEX(Matches!$E:$E,MATCH($D139,Matches!H:H,0)))</f>
        <v/>
      </c>
      <c r="N139" s="13" t="s">
        <v>397</v>
      </c>
      <c r="O139" s="14" t="str">
        <f>IF(ISERROR(INDEX(Matches!$E:$E,MATCH($D139,Matches!H:H,0))),"",INDEX(Matches!$E:$E,MATCH($D139,Matches!H:H,0)))</f>
        <v/>
      </c>
      <c r="P139" s="12" t="str">
        <f>IF(ISERROR(INDEX(Matches!$E:$E,MATCH($D139,Matches!I:I,0))),"",INDEX(Matches!$E:$E,MATCH($D139,Matches!I:I,0)))</f>
        <v/>
      </c>
      <c r="Q139" s="13" t="s">
        <v>397</v>
      </c>
      <c r="R139" s="14" t="str">
        <f>IF(ISERROR(INDEX(Matches!$E:$E,MATCH($D139,Matches!I:I,0))),"",INDEX(Matches!$E:$E,MATCH($D139,Matches!I:I,0)))</f>
        <v/>
      </c>
      <c r="S139" s="12" t="str">
        <f>IF(ISERROR(INDEX(Matches!$E:$E,MATCH($D139,Matches!J:J,0))),"",INDEX(Matches!$E:$E,MATCH($D139,Matches!J:J,0)))</f>
        <v/>
      </c>
      <c r="T139" s="13" t="s">
        <v>397</v>
      </c>
      <c r="U139" s="14" t="str">
        <f>IF(ISERROR(INDEX(Matches!$E:$E,MATCH($D139,Matches!J:J,0))),"",INDEX(Matches!$E:$E,MATCH($D139,Matches!J:J,0)))</f>
        <v/>
      </c>
      <c r="V139" s="12" t="str">
        <f>IF(ISERROR(INDEX(Matches!$E:$E,MATCH($D139,Matches!K:K,0))),"",INDEX(Matches!$E:$E,MATCH($D139,Matches!K:K,0)))</f>
        <v/>
      </c>
      <c r="W139" s="13" t="s">
        <v>397</v>
      </c>
      <c r="X139" s="14" t="str">
        <f>IF(ISERROR(INDEX(Matches!$E:$E,MATCH($D139,Matches!K:K,0))),"",INDEX(Matches!$E:$E,MATCH($D139,Matches!K:K,0)))</f>
        <v/>
      </c>
      <c r="Y139" s="12" t="str">
        <f>IF(ISERROR(INDEX(Matches!$E:$E,MATCH($D139,Matches!L:L,0))),"",INDEX(Matches!$E:$E,MATCH($D139,Matches!L:L,0)))</f>
        <v/>
      </c>
      <c r="Z139" s="13" t="s">
        <v>397</v>
      </c>
      <c r="AA139" s="14" t="str">
        <f>IF(ISERROR(INDEX(Matches!$E:$E,MATCH($D139,Matches!L:L,0))),"",INDEX(Matches!$E:$E,MATCH($D139,Matches!L:L,0)))</f>
        <v/>
      </c>
    </row>
    <row r="140" spans="1:28" ht="30" customHeight="1" x14ac:dyDescent="0.25">
      <c r="B140" s="8"/>
      <c r="C140" s="8"/>
      <c r="D140" s="8"/>
      <c r="E140" s="8"/>
      <c r="F140" s="26"/>
      <c r="G140" s="12" t="str">
        <f>IF(ISERROR(INDEX(Matches!$E:$E,MATCH($D140,Matches!F:F,0))),"",INDEX(Matches!$E:$E,MATCH($D140,Matches!F:F,0)))</f>
        <v/>
      </c>
      <c r="H140" s="15"/>
      <c r="I140" s="15"/>
      <c r="J140" s="12" t="str">
        <f>IF(ISERROR(INDEX(Matches!$E:$E,MATCH($D140,Matches!G:G,0))),"",INDEX(Matches!$E:$E,MATCH($D140,Matches!G:G,0)))</f>
        <v/>
      </c>
      <c r="K140" s="15"/>
      <c r="L140" s="14"/>
      <c r="M140" s="12" t="str">
        <f>IF(ISERROR(INDEX(Matches!$E:$E,MATCH($D140,Matches!H:H,0))),"",INDEX(Matches!$E:$E,MATCH($D140,Matches!H:H,0)))</f>
        <v/>
      </c>
      <c r="N140" s="15"/>
      <c r="O140" s="14"/>
      <c r="P140" s="12" t="str">
        <f>IF(ISERROR(INDEX(Matches!$E:$E,MATCH($D140,Matches!I:I,0))),"",INDEX(Matches!$E:$E,MATCH($D140,Matches!I:I,0)))</f>
        <v/>
      </c>
      <c r="Q140" s="15"/>
      <c r="R140" s="14"/>
      <c r="S140" s="12" t="str">
        <f>IF(ISERROR(INDEX(Matches!$E:$E,MATCH($D140,Matches!J:J,0))),"",INDEX(Matches!$E:$E,MATCH($D140,Matches!J:J,0)))</f>
        <v/>
      </c>
      <c r="T140" s="15"/>
      <c r="U140" s="14"/>
      <c r="V140" s="12" t="str">
        <f>IF(ISERROR(INDEX(Matches!$E:$E,MATCH($D140,Matches!K:K,0))),"",INDEX(Matches!$E:$E,MATCH($D140,Matches!K:K,0)))</f>
        <v/>
      </c>
      <c r="W140" s="15"/>
      <c r="X140" s="14"/>
      <c r="Y140" s="12" t="str">
        <f>IF(ISERROR(INDEX(Matches!$E:$E,MATCH($D140,Matches!L:L,0))),"",INDEX(Matches!$E:$E,MATCH($D140,Matches!L:L,0)))</f>
        <v/>
      </c>
      <c r="Z140" s="15"/>
      <c r="AA140" s="14"/>
    </row>
    <row r="141" spans="1:28" ht="30" customHeight="1" x14ac:dyDescent="0.25">
      <c r="B141" s="8"/>
      <c r="C141" s="8"/>
      <c r="D141" s="8"/>
      <c r="E141" s="8"/>
      <c r="F141" s="26"/>
      <c r="G141" s="12" t="str">
        <f>IF(ISERROR(INDEX(Matches!$E:$E,MATCH($D141,Matches!F:F,0))),"",INDEX(Matches!$E:$E,MATCH($D141,Matches!F:F,0)))</f>
        <v/>
      </c>
      <c r="H141" s="15"/>
      <c r="I141" s="15"/>
      <c r="J141" s="12" t="str">
        <f>IF(ISERROR(INDEX(Matches!$E:$E,MATCH($D141,Matches!G:G,0))),"",INDEX(Matches!$E:$E,MATCH($D141,Matches!G:G,0)))</f>
        <v/>
      </c>
      <c r="K141" s="15"/>
      <c r="L141" s="14"/>
      <c r="M141" s="12" t="str">
        <f>IF(ISERROR(INDEX(Matches!$E:$E,MATCH($D141,Matches!H:H,0))),"",INDEX(Matches!$E:$E,MATCH($D141,Matches!H:H,0)))</f>
        <v/>
      </c>
      <c r="N141" s="15"/>
      <c r="O141" s="14"/>
      <c r="P141" s="12" t="str">
        <f>IF(ISERROR(INDEX(Matches!$E:$E,MATCH($D141,Matches!I:I,0))),"",INDEX(Matches!$E:$E,MATCH($D141,Matches!I:I,0)))</f>
        <v/>
      </c>
      <c r="Q141" s="15"/>
      <c r="R141" s="14"/>
      <c r="S141" s="12" t="str">
        <f>IF(ISERROR(INDEX(Matches!$E:$E,MATCH($D141,Matches!J:J,0))),"",INDEX(Matches!$E:$E,MATCH($D141,Matches!J:J,0)))</f>
        <v/>
      </c>
      <c r="T141" s="15"/>
      <c r="U141" s="14"/>
      <c r="V141" s="12" t="str">
        <f>IF(ISERROR(INDEX(Matches!$E:$E,MATCH($D141,Matches!K:K,0))),"",INDEX(Matches!$E:$E,MATCH($D141,Matches!K:K,0)))</f>
        <v/>
      </c>
      <c r="W141" s="15"/>
      <c r="X141" s="14"/>
      <c r="Y141" s="12" t="str">
        <f>IF(ISERROR(INDEX(Matches!$E:$E,MATCH($D141,Matches!L:L,0))),"",INDEX(Matches!$E:$E,MATCH($D141,Matches!L:L,0)))</f>
        <v/>
      </c>
      <c r="Z141" s="15"/>
      <c r="AA141" s="14"/>
    </row>
    <row r="142" spans="1:28" ht="30" customHeight="1" x14ac:dyDescent="0.25">
      <c r="B142" s="8"/>
      <c r="C142" s="8"/>
      <c r="D142" s="8"/>
      <c r="E142" s="8"/>
      <c r="F142" s="26"/>
      <c r="G142" s="12" t="str">
        <f>IF(ISERROR(INDEX(Matches!$E:$E,MATCH($D142,Matches!F:F,0))),"",INDEX(Matches!$E:$E,MATCH($D142,Matches!F:F,0)))</f>
        <v/>
      </c>
      <c r="H142" s="15"/>
      <c r="I142" s="15"/>
      <c r="J142" s="12" t="str">
        <f>IF(ISERROR(INDEX(Matches!$E:$E,MATCH($D142,Matches!G:G,0))),"",INDEX(Matches!$E:$E,MATCH($D142,Matches!G:G,0)))</f>
        <v/>
      </c>
      <c r="K142" s="15"/>
      <c r="L142" s="14"/>
      <c r="M142" s="12" t="str">
        <f>IF(ISERROR(INDEX(Matches!$E:$E,MATCH($D142,Matches!H:H,0))),"",INDEX(Matches!$E:$E,MATCH($D142,Matches!H:H,0)))</f>
        <v/>
      </c>
      <c r="N142" s="15"/>
      <c r="O142" s="14"/>
      <c r="P142" s="12" t="str">
        <f>IF(ISERROR(INDEX(Matches!$E:$E,MATCH($D142,Matches!I:I,0))),"",INDEX(Matches!$E:$E,MATCH($D142,Matches!I:I,0)))</f>
        <v/>
      </c>
      <c r="Q142" s="15"/>
      <c r="R142" s="14"/>
      <c r="S142" s="12" t="str">
        <f>IF(ISERROR(INDEX(Matches!$E:$E,MATCH($D142,Matches!J:J,0))),"",INDEX(Matches!$E:$E,MATCH($D142,Matches!J:J,0)))</f>
        <v/>
      </c>
      <c r="T142" s="15"/>
      <c r="U142" s="14"/>
      <c r="V142" s="12" t="str">
        <f>IF(ISERROR(INDEX(Matches!$E:$E,MATCH($D142,Matches!K:K,0))),"",INDEX(Matches!$E:$E,MATCH($D142,Matches!K:K,0)))</f>
        <v/>
      </c>
      <c r="W142" s="15"/>
      <c r="X142" s="14"/>
      <c r="Y142" s="12" t="str">
        <f>IF(ISERROR(INDEX(Matches!$E:$E,MATCH($D142,Matches!L:L,0))),"",INDEX(Matches!$E:$E,MATCH($D142,Matches!L:L,0)))</f>
        <v/>
      </c>
      <c r="Z142" s="15"/>
      <c r="AA142" s="14"/>
    </row>
    <row r="143" spans="1:28" ht="30" customHeight="1" x14ac:dyDescent="0.25">
      <c r="B143" s="8"/>
      <c r="C143" s="8"/>
      <c r="D143" s="8"/>
      <c r="E143" s="8"/>
      <c r="F143" s="26"/>
      <c r="G143" s="12" t="str">
        <f>IF(ISERROR(INDEX(Matches!$E:$E,MATCH($D143,Matches!F:F,0))),"",INDEX(Matches!$E:$E,MATCH($D143,Matches!F:F,0)))</f>
        <v/>
      </c>
      <c r="H143" s="15"/>
      <c r="I143" s="15"/>
      <c r="J143" s="12" t="str">
        <f>IF(ISERROR(INDEX(Matches!$E:$E,MATCH($D143,Matches!G:G,0))),"",INDEX(Matches!$E:$E,MATCH($D143,Matches!G:G,0)))</f>
        <v/>
      </c>
      <c r="K143" s="15"/>
      <c r="L143" s="14"/>
      <c r="M143" s="12" t="str">
        <f>IF(ISERROR(INDEX(Matches!$E:$E,MATCH($D143,Matches!H:H,0))),"",INDEX(Matches!$E:$E,MATCH($D143,Matches!H:H,0)))</f>
        <v/>
      </c>
      <c r="N143" s="15"/>
      <c r="O143" s="14"/>
      <c r="P143" s="12" t="str">
        <f>IF(ISERROR(INDEX(Matches!$E:$E,MATCH($D143,Matches!I:I,0))),"",INDEX(Matches!$E:$E,MATCH($D143,Matches!I:I,0)))</f>
        <v/>
      </c>
      <c r="Q143" s="15"/>
      <c r="R143" s="14"/>
      <c r="S143" s="12" t="str">
        <f>IF(ISERROR(INDEX(Matches!$E:$E,MATCH($D143,Matches!J:J,0))),"",INDEX(Matches!$E:$E,MATCH($D143,Matches!J:J,0)))</f>
        <v/>
      </c>
      <c r="T143" s="15"/>
      <c r="U143" s="14"/>
      <c r="V143" s="12" t="str">
        <f>IF(ISERROR(INDEX(Matches!$E:$E,MATCH($D143,Matches!K:K,0))),"",INDEX(Matches!$E:$E,MATCH($D143,Matches!K:K,0)))</f>
        <v/>
      </c>
      <c r="W143" s="15"/>
      <c r="X143" s="14"/>
      <c r="Y143" s="12" t="str">
        <f>IF(ISERROR(INDEX(Matches!$E:$E,MATCH($D143,Matches!L:L,0))),"",INDEX(Matches!$E:$E,MATCH($D143,Matches!L:L,0)))</f>
        <v/>
      </c>
      <c r="Z143" s="15"/>
      <c r="AA143" s="14"/>
    </row>
    <row r="144" spans="1:28" ht="30" customHeight="1" x14ac:dyDescent="0.25">
      <c r="B144" s="8"/>
      <c r="C144" s="8"/>
      <c r="D144" s="8"/>
      <c r="E144" s="8"/>
      <c r="F144" s="26"/>
      <c r="G144" s="12" t="str">
        <f>IF(ISERROR(INDEX(Matches!$E:$E,MATCH($D144,Matches!F:F,0))),"",INDEX(Matches!$E:$E,MATCH($D144,Matches!F:F,0)))</f>
        <v/>
      </c>
      <c r="H144" s="15"/>
      <c r="I144" s="15"/>
      <c r="J144" s="12" t="str">
        <f>IF(ISERROR(INDEX(Matches!$E:$E,MATCH($D144,Matches!G:G,0))),"",INDEX(Matches!$E:$E,MATCH($D144,Matches!G:G,0)))</f>
        <v/>
      </c>
      <c r="K144" s="15"/>
      <c r="L144" s="14"/>
      <c r="M144" s="12" t="str">
        <f>IF(ISERROR(INDEX(Matches!$E:$E,MATCH($D144,Matches!H:H,0))),"",INDEX(Matches!$E:$E,MATCH($D144,Matches!H:H,0)))</f>
        <v/>
      </c>
      <c r="N144" s="15"/>
      <c r="O144" s="14"/>
      <c r="P144" s="12" t="str">
        <f>IF(ISERROR(INDEX(Matches!$E:$E,MATCH($D144,Matches!I:I,0))),"",INDEX(Matches!$E:$E,MATCH($D144,Matches!I:I,0)))</f>
        <v/>
      </c>
      <c r="Q144" s="15"/>
      <c r="R144" s="14"/>
      <c r="S144" s="12" t="str">
        <f>IF(ISERROR(INDEX(Matches!$E:$E,MATCH($D144,Matches!J:J,0))),"",INDEX(Matches!$E:$E,MATCH($D144,Matches!J:J,0)))</f>
        <v/>
      </c>
      <c r="T144" s="15"/>
      <c r="U144" s="14"/>
      <c r="V144" s="12" t="str">
        <f>IF(ISERROR(INDEX(Matches!$E:$E,MATCH($D144,Matches!K:K,0))),"",INDEX(Matches!$E:$E,MATCH($D144,Matches!K:K,0)))</f>
        <v/>
      </c>
      <c r="W144" s="15"/>
      <c r="X144" s="14"/>
      <c r="Y144" s="12" t="str">
        <f>IF(ISERROR(INDEX(Matches!$E:$E,MATCH($D144,Matches!L:L,0))),"",INDEX(Matches!$E:$E,MATCH($D144,Matches!L:L,0)))</f>
        <v/>
      </c>
      <c r="Z144" s="15"/>
      <c r="AA144" s="14"/>
    </row>
    <row r="145" spans="1:29" ht="30" customHeight="1" x14ac:dyDescent="0.25">
      <c r="B145" s="8"/>
      <c r="C145" s="8"/>
      <c r="D145" s="8"/>
      <c r="E145" s="8"/>
      <c r="F145" s="26"/>
      <c r="G145" s="12" t="str">
        <f>IF(ISERROR(INDEX(Matches!$E:$E,MATCH($D145,Matches!F:F,0))),"",INDEX(Matches!$E:$E,MATCH($D145,Matches!F:F,0)))</f>
        <v/>
      </c>
      <c r="H145" s="15"/>
      <c r="I145" s="15"/>
      <c r="J145" s="12" t="str">
        <f>IF(ISERROR(INDEX(Matches!$E:$E,MATCH($D145,Matches!G:G,0))),"",INDEX(Matches!$E:$E,MATCH($D145,Matches!G:G,0)))</f>
        <v/>
      </c>
      <c r="K145" s="15"/>
      <c r="L145" s="14"/>
      <c r="M145" s="12" t="str">
        <f>IF(ISERROR(INDEX(Matches!$E:$E,MATCH($D145,Matches!H:H,0))),"",INDEX(Matches!$E:$E,MATCH($D145,Matches!H:H,0)))</f>
        <v/>
      </c>
      <c r="N145" s="15"/>
      <c r="O145" s="14"/>
      <c r="P145" s="12" t="str">
        <f>IF(ISERROR(INDEX(Matches!$E:$E,MATCH($D145,Matches!I:I,0))),"",INDEX(Matches!$E:$E,MATCH($D145,Matches!I:I,0)))</f>
        <v/>
      </c>
      <c r="Q145" s="15"/>
      <c r="R145" s="14"/>
      <c r="S145" s="12" t="str">
        <f>IF(ISERROR(INDEX(Matches!$E:$E,MATCH($D145,Matches!J:J,0))),"",INDEX(Matches!$E:$E,MATCH($D145,Matches!J:J,0)))</f>
        <v/>
      </c>
      <c r="T145" s="15"/>
      <c r="U145" s="14"/>
      <c r="V145" s="12" t="str">
        <f>IF(ISERROR(INDEX(Matches!$E:$E,MATCH($D145,Matches!K:K,0))),"",INDEX(Matches!$E:$E,MATCH($D145,Matches!K:K,0)))</f>
        <v/>
      </c>
      <c r="W145" s="15"/>
      <c r="X145" s="14"/>
      <c r="Y145" s="12" t="str">
        <f>IF(ISERROR(INDEX(Matches!$E:$E,MATCH($D145,Matches!L:L,0))),"",INDEX(Matches!$E:$E,MATCH($D145,Matches!L:L,0)))</f>
        <v/>
      </c>
      <c r="Z145" s="15"/>
      <c r="AA145" s="14"/>
    </row>
    <row r="146" spans="1:29" ht="30" customHeight="1" x14ac:dyDescent="0.25">
      <c r="B146" s="8"/>
      <c r="C146" s="8"/>
      <c r="D146" s="8"/>
      <c r="E146" s="8"/>
      <c r="F146" s="26"/>
      <c r="G146" s="12" t="str">
        <f>IF(ISERROR(INDEX(Matches!$E:$E,MATCH($D146,Matches!F:F,0))),"",INDEX(Matches!$E:$E,MATCH($D146,Matches!F:F,0)))</f>
        <v/>
      </c>
      <c r="H146" s="15"/>
      <c r="I146" s="15"/>
      <c r="J146" s="12" t="str">
        <f>IF(ISERROR(INDEX(Matches!$E:$E,MATCH($D146,Matches!G:G,0))),"",INDEX(Matches!$E:$E,MATCH($D146,Matches!G:G,0)))</f>
        <v/>
      </c>
      <c r="K146" s="15"/>
      <c r="L146" s="14"/>
      <c r="M146" s="12" t="str">
        <f>IF(ISERROR(INDEX(Matches!$E:$E,MATCH($D146,Matches!H:H,0))),"",INDEX(Matches!$E:$E,MATCH($D146,Matches!H:H,0)))</f>
        <v/>
      </c>
      <c r="N146" s="15"/>
      <c r="O146" s="14"/>
      <c r="P146" s="12" t="str">
        <f>IF(ISERROR(INDEX(Matches!$E:$E,MATCH($D146,Matches!I:I,0))),"",INDEX(Matches!$E:$E,MATCH($D146,Matches!I:I,0)))</f>
        <v/>
      </c>
      <c r="Q146" s="15"/>
      <c r="R146" s="14"/>
      <c r="S146" s="12" t="str">
        <f>IF(ISERROR(INDEX(Matches!$E:$E,MATCH($D146,Matches!J:J,0))),"",INDEX(Matches!$E:$E,MATCH($D146,Matches!J:J,0)))</f>
        <v/>
      </c>
      <c r="T146" s="15"/>
      <c r="U146" s="14"/>
      <c r="V146" s="12" t="str">
        <f>IF(ISERROR(INDEX(Matches!$E:$E,MATCH($D146,Matches!K:K,0))),"",INDEX(Matches!$E:$E,MATCH($D146,Matches!K:K,0)))</f>
        <v/>
      </c>
      <c r="W146" s="15"/>
      <c r="X146" s="14"/>
      <c r="Y146" s="12" t="str">
        <f>IF(ISERROR(INDEX(Matches!$E:$E,MATCH($D146,Matches!L:L,0))),"",INDEX(Matches!$E:$E,MATCH($D146,Matches!L:L,0)))</f>
        <v/>
      </c>
      <c r="Z146" s="15"/>
      <c r="AA146" s="14"/>
    </row>
    <row r="147" spans="1:29" ht="30" customHeight="1" thickBot="1" x14ac:dyDescent="0.3">
      <c r="B147" s="27"/>
      <c r="C147" s="27"/>
      <c r="D147" s="27"/>
      <c r="E147" s="27"/>
      <c r="F147" s="26"/>
      <c r="G147" s="28" t="str">
        <f>IF(ISERROR(INDEX(Matches!$E:$E,MATCH($D147,Matches!F:F,0))),"",INDEX(Matches!$E:$E,MATCH($D147,Matches!F:F,0)))</f>
        <v/>
      </c>
      <c r="H147" s="17"/>
      <c r="I147" s="17"/>
      <c r="J147" s="28" t="str">
        <f>IF(ISERROR(INDEX(Matches!$E:$E,MATCH($D147,Matches!G:G,0))),"",INDEX(Matches!$E:$E,MATCH($D147,Matches!G:G,0)))</f>
        <v/>
      </c>
      <c r="K147" s="17"/>
      <c r="L147" s="29"/>
      <c r="M147" s="28" t="str">
        <f>IF(ISERROR(INDEX(Matches!$E:$E,MATCH($D147,Matches!H:H,0))),"",INDEX(Matches!$E:$E,MATCH($D147,Matches!H:H,0)))</f>
        <v/>
      </c>
      <c r="N147" s="17"/>
      <c r="O147" s="29"/>
      <c r="P147" s="28" t="str">
        <f>IF(ISERROR(INDEX(Matches!$E:$E,MATCH($D147,Matches!I:I,0))),"",INDEX(Matches!$E:$E,MATCH($D147,Matches!I:I,0)))</f>
        <v/>
      </c>
      <c r="Q147" s="17"/>
      <c r="R147" s="29"/>
      <c r="S147" s="28" t="str">
        <f>IF(ISERROR(INDEX(Matches!$E:$E,MATCH($D147,Matches!J:J,0))),"",INDEX(Matches!$E:$E,MATCH($D147,Matches!J:J,0)))</f>
        <v/>
      </c>
      <c r="T147" s="17"/>
      <c r="U147" s="29"/>
      <c r="V147" s="28" t="str">
        <f>IF(ISERROR(INDEX(Matches!$E:$E,MATCH($D147,Matches!K:K,0))),"",INDEX(Matches!$E:$E,MATCH($D147,Matches!K:K,0)))</f>
        <v/>
      </c>
      <c r="W147" s="17"/>
      <c r="X147" s="29"/>
      <c r="Y147" s="28" t="str">
        <f>IF(ISERROR(INDEX(Matches!$E:$E,MATCH($D147,Matches!L:L,0))),"",INDEX(Matches!$E:$E,MATCH($D147,Matches!L:L,0)))</f>
        <v/>
      </c>
      <c r="Z147" s="17"/>
      <c r="AA147" s="29"/>
    </row>
    <row r="148" spans="1:29" ht="30" customHeight="1" thickTop="1" x14ac:dyDescent="0.25">
      <c r="B148" s="30"/>
      <c r="C148" s="30"/>
      <c r="D148" s="30"/>
      <c r="E148" s="30"/>
      <c r="F148" s="31"/>
      <c r="G148" s="32" t="str">
        <f>IF(SUM(G137:G147)=0,"",SUM(G137:G147))</f>
        <v/>
      </c>
      <c r="H148" s="33"/>
      <c r="I148" s="33"/>
      <c r="J148" s="32" t="str">
        <f>IF(SUM(J137:J147)=0,"",SUM(J137:J147))</f>
        <v/>
      </c>
      <c r="K148" s="33"/>
      <c r="L148" s="34"/>
      <c r="M148" s="32" t="str">
        <f>IF(SUM(M137:M147)=0,"",SUM(M137:M147))</f>
        <v/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 t="str">
        <f>IF(SUM(V137:V147)=0,"",SUM(V137:V147))</f>
        <v/>
      </c>
      <c r="W148" s="33"/>
      <c r="X148" s="34"/>
      <c r="Y148" s="32" t="str">
        <f>IF(SUM(Y137:Y147)=0,"",SUM(Y137:Y147))</f>
        <v/>
      </c>
      <c r="Z148" s="33"/>
      <c r="AA148" s="34"/>
      <c r="AB148" s="2">
        <f>SUM(G148:AA148)</f>
        <v>0</v>
      </c>
    </row>
    <row r="149" spans="1:29" ht="30" customHeight="1" x14ac:dyDescent="0.25">
      <c r="B149" s="21"/>
      <c r="C149" s="21"/>
      <c r="D149" s="21"/>
      <c r="E149" s="21"/>
      <c r="F149" s="22"/>
      <c r="G149" s="12"/>
      <c r="H149" s="15"/>
      <c r="I149" s="15" t="str">
        <f>IF(SUM(I137:I139)=0,"",SUM(I137:I139))</f>
        <v/>
      </c>
      <c r="J149" s="12"/>
      <c r="K149" s="15"/>
      <c r="L149" s="15" t="str">
        <f>IF(SUM(L137:L139)=0,"",SUM(L137:L139))</f>
        <v/>
      </c>
      <c r="M149" s="12"/>
      <c r="N149" s="15"/>
      <c r="O149" s="15" t="str">
        <f>IF(SUM(O137:O139)=0,"",SUM(O137:O139))</f>
        <v/>
      </c>
      <c r="P149" s="12"/>
      <c r="Q149" s="15"/>
      <c r="R149" s="15" t="str">
        <f>IF(SUM(R137:R139)=0,"",SUM(R137:R139))</f>
        <v/>
      </c>
      <c r="S149" s="12"/>
      <c r="T149" s="15"/>
      <c r="U149" s="15" t="str">
        <f>IF(SUM(U137:U139)=0,"",SUM(U137:U139))</f>
        <v/>
      </c>
      <c r="V149" s="12"/>
      <c r="W149" s="15"/>
      <c r="X149" s="15" t="str">
        <f>IF(SUM(X137:X139)=0,"",SUM(X137:X139))</f>
        <v/>
      </c>
      <c r="Y149" s="12"/>
      <c r="Z149" s="15"/>
      <c r="AA149" s="15" t="str">
        <f>IF(SUM(AA137:AA139)=0,"",SUM(AA137:AA139))</f>
        <v/>
      </c>
      <c r="AB149" s="2">
        <f>SUM(G149:AA149)</f>
        <v>0</v>
      </c>
      <c r="AC149" s="3">
        <f>INT(SUM(G149:AA149)/3)</f>
        <v>0</v>
      </c>
    </row>
    <row r="150" spans="1:29" ht="30" customHeight="1" thickBot="1" x14ac:dyDescent="0.3">
      <c r="B150" s="21"/>
      <c r="C150" s="21"/>
      <c r="D150" s="21"/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/>
      <c r="C151" s="21"/>
      <c r="D151" s="21"/>
      <c r="E151" s="21"/>
      <c r="F151" s="18"/>
      <c r="G151" s="124">
        <f>IF((AB148-AC149)&lt;0,0,AB148-AC149)</f>
        <v>0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/>
      <c r="C152" s="21"/>
      <c r="D152" s="21"/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/>
      <c r="C153" s="21"/>
      <c r="D153" s="21"/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/>
      <c r="C154" s="21"/>
      <c r="D154" s="21"/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REAL MADRID ICULE UNITED</v>
      </c>
      <c r="C156" s="131"/>
      <c r="D156" s="132"/>
      <c r="E156" s="136" t="str">
        <f>INDEX(Owners!$A:$A,MATCH(B156,Owners!$B:$B,0))</f>
        <v>Nigel Heyes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f>A4+3</f>
        <v>29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/>
      <c r="C158" s="8"/>
      <c r="D158" s="8"/>
      <c r="E158" s="85"/>
      <c r="F158" s="26"/>
      <c r="G158" s="9" t="str">
        <f>IF(ISERROR(INDEX(Matches!$E:$E,MATCH($D158,Matches!F:F,0))),"",INDEX(Matches!$E:$E,MATCH($D158,Matches!F:F,0)))</f>
        <v/>
      </c>
      <c r="H158" s="10" t="s">
        <v>397</v>
      </c>
      <c r="I158" s="11" t="str">
        <f>IF(ISERROR(INDEX(Matches!$E:$E,MATCH($D158,Matches!F:F,0))),"",INDEX(Matches!$E:$E,MATCH($D158,Matches!F:F,0)))</f>
        <v/>
      </c>
      <c r="J158" s="12" t="str">
        <f>IF(ISERROR(INDEX(Matches!$E:$E,MATCH($D158,Matches!G:G,0))),"",INDEX(Matches!$E:$E,MATCH($D158,Matches!G:G,0)))</f>
        <v/>
      </c>
      <c r="K158" s="13" t="s">
        <v>397</v>
      </c>
      <c r="L158" s="14" t="str">
        <f>IF(ISERROR(INDEX(Matches!$E:$E,MATCH($D158,Matches!G:G,0))),"",INDEX(Matches!$E:$E,MATCH($D158,Matches!G:G,0)))</f>
        <v/>
      </c>
      <c r="M158" s="12" t="str">
        <f>IF(ISERROR(INDEX(Matches!$E:$E,MATCH($D158,Matches!H:H,0))),"",INDEX(Matches!$E:$E,MATCH($D158,Matches!H:H,0)))</f>
        <v/>
      </c>
      <c r="N158" s="13" t="s">
        <v>397</v>
      </c>
      <c r="O158" s="14" t="str">
        <f>IF(ISERROR(INDEX(Matches!$E:$E,MATCH($D158,Matches!H:H,0))),"",INDEX(Matches!$E:$E,MATCH($D158,Matches!H:H,0)))</f>
        <v/>
      </c>
      <c r="P158" s="12" t="str">
        <f>IF(ISERROR(INDEX(Matches!$E:$E,MATCH($D158,Matches!I:I,0))),"",INDEX(Matches!$E:$E,MATCH($D158,Matches!I:I,0)))</f>
        <v/>
      </c>
      <c r="Q158" s="13" t="s">
        <v>397</v>
      </c>
      <c r="R158" s="14" t="str">
        <f>IF(ISERROR(INDEX(Matches!$E:$E,MATCH($D158,Matches!I:I,0))),"",INDEX(Matches!$E:$E,MATCH($D158,Matches!I:I,0)))</f>
        <v/>
      </c>
      <c r="S158" s="12" t="str">
        <f>IF(ISERROR(INDEX(Matches!$E:$E,MATCH($D158,Matches!J:J,0))),"",INDEX(Matches!$E:$E,MATCH($D158,Matches!J:J,0)))</f>
        <v/>
      </c>
      <c r="T158" s="13" t="s">
        <v>397</v>
      </c>
      <c r="U158" s="14" t="str">
        <f>IF(ISERROR(INDEX(Matches!$E:$E,MATCH($D158,Matches!J:J,0))),"",INDEX(Matches!$E:$E,MATCH($D158,Matches!J:J,0)))</f>
        <v/>
      </c>
      <c r="V158" s="12" t="str">
        <f>IF(ISERROR(INDEX(Matches!$E:$E,MATCH($D158,Matches!K:K,0))),"",INDEX(Matches!$E:$E,MATCH($D158,Matches!K:K,0)))</f>
        <v/>
      </c>
      <c r="W158" s="13" t="s">
        <v>397</v>
      </c>
      <c r="X158" s="14" t="str">
        <f>IF(ISERROR(INDEX(Matches!$E:$E,MATCH($D158,Matches!K:K,0))),"",INDEX(Matches!$E:$E,MATCH($D158,Matches!K:K,0)))</f>
        <v/>
      </c>
      <c r="Y158" s="12" t="str">
        <f>IF(ISERROR(INDEX(Matches!$E:$E,MATCH($D158,Matches!L:L,0))),"",INDEX(Matches!$E:$E,MATCH($D158,Matches!L:L,0)))</f>
        <v/>
      </c>
      <c r="Z158" s="13" t="s">
        <v>397</v>
      </c>
      <c r="AA158" s="14" t="str">
        <f>IF(ISERROR(INDEX(Matches!$E:$E,MATCH($D158,Matches!L:L,0))),"",INDEX(Matches!$E:$E,MATCH($D158,Matches!L:L,0)))</f>
        <v/>
      </c>
    </row>
    <row r="159" spans="1:29" ht="30" customHeight="1" x14ac:dyDescent="0.25">
      <c r="B159" s="8"/>
      <c r="C159" s="8"/>
      <c r="D159" s="8"/>
      <c r="E159" s="20"/>
      <c r="F159" s="26"/>
      <c r="G159" s="12" t="str">
        <f>IF(ISERROR(INDEX(Matches!$E:$E,MATCH($D159,Matches!F:F,0))),"",INDEX(Matches!$E:$E,MATCH($D159,Matches!F:F,0)))</f>
        <v/>
      </c>
      <c r="H159" s="13" t="s">
        <v>397</v>
      </c>
      <c r="I159" s="15" t="str">
        <f>IF(ISERROR(INDEX(Matches!$E:$E,MATCH($D159,Matches!F:F,0))),"",INDEX(Matches!$E:$E,MATCH($D159,Matches!F:F,0)))</f>
        <v/>
      </c>
      <c r="J159" s="12" t="str">
        <f>IF(ISERROR(INDEX(Matches!$E:$E,MATCH($D159,Matches!G:G,0))),"",INDEX(Matches!$E:$E,MATCH($D159,Matches!G:G,0)))</f>
        <v/>
      </c>
      <c r="K159" s="13" t="s">
        <v>397</v>
      </c>
      <c r="L159" s="14" t="str">
        <f>IF(ISERROR(INDEX(Matches!$E:$E,MATCH($D159,Matches!G:G,0))),"",INDEX(Matches!$E:$E,MATCH($D159,Matches!G:G,0)))</f>
        <v/>
      </c>
      <c r="M159" s="12" t="str">
        <f>IF(ISERROR(INDEX(Matches!$E:$E,MATCH($D159,Matches!H:H,0))),"",INDEX(Matches!$E:$E,MATCH($D159,Matches!H:H,0)))</f>
        <v/>
      </c>
      <c r="N159" s="13" t="s">
        <v>397</v>
      </c>
      <c r="O159" s="14" t="str">
        <f>IF(ISERROR(INDEX(Matches!$E:$E,MATCH($D159,Matches!H:H,0))),"",INDEX(Matches!$E:$E,MATCH($D159,Matches!H:H,0)))</f>
        <v/>
      </c>
      <c r="P159" s="12" t="str">
        <f>IF(ISERROR(INDEX(Matches!$E:$E,MATCH($D159,Matches!I:I,0))),"",INDEX(Matches!$E:$E,MATCH($D159,Matches!I:I,0)))</f>
        <v/>
      </c>
      <c r="Q159" s="13" t="s">
        <v>397</v>
      </c>
      <c r="R159" s="14" t="str">
        <f>IF(ISERROR(INDEX(Matches!$E:$E,MATCH($D159,Matches!I:I,0))),"",INDEX(Matches!$E:$E,MATCH($D159,Matches!I:I,0)))</f>
        <v/>
      </c>
      <c r="S159" s="12" t="str">
        <f>IF(ISERROR(INDEX(Matches!$E:$E,MATCH($D159,Matches!J:J,0))),"",INDEX(Matches!$E:$E,MATCH($D159,Matches!J:J,0)))</f>
        <v/>
      </c>
      <c r="T159" s="13" t="s">
        <v>397</v>
      </c>
      <c r="U159" s="14" t="str">
        <f>IF(ISERROR(INDEX(Matches!$E:$E,MATCH($D159,Matches!J:J,0))),"",INDEX(Matches!$E:$E,MATCH($D159,Matches!J:J,0)))</f>
        <v/>
      </c>
      <c r="V159" s="12" t="str">
        <f>IF(ISERROR(INDEX(Matches!$E:$E,MATCH($D159,Matches!K:K,0))),"",INDEX(Matches!$E:$E,MATCH($D159,Matches!K:K,0)))</f>
        <v/>
      </c>
      <c r="W159" s="13" t="s">
        <v>397</v>
      </c>
      <c r="X159" s="14" t="str">
        <f>IF(ISERROR(INDEX(Matches!$E:$E,MATCH($D159,Matches!K:K,0))),"",INDEX(Matches!$E:$E,MATCH($D159,Matches!K:K,0)))</f>
        <v/>
      </c>
      <c r="Y159" s="12" t="str">
        <f>IF(ISERROR(INDEX(Matches!$E:$E,MATCH($D159,Matches!L:L,0))),"",INDEX(Matches!$E:$E,MATCH($D159,Matches!L:L,0)))</f>
        <v/>
      </c>
      <c r="Z159" s="13" t="s">
        <v>397</v>
      </c>
      <c r="AA159" s="14" t="str">
        <f>IF(ISERROR(INDEX(Matches!$E:$E,MATCH($D159,Matches!L:L,0))),"",INDEX(Matches!$E:$E,MATCH($D159,Matches!L:L,0)))</f>
        <v/>
      </c>
    </row>
    <row r="160" spans="1:29" ht="30" customHeight="1" x14ac:dyDescent="0.25">
      <c r="B160" s="8"/>
      <c r="C160" s="8"/>
      <c r="D160" s="8"/>
      <c r="E160" s="20"/>
      <c r="F160" s="26"/>
      <c r="G160" s="12" t="str">
        <f>IF(ISERROR(INDEX(Matches!$E:$E,MATCH($D160,Matches!F:F,0))),"",INDEX(Matches!$E:$E,MATCH($D160,Matches!F:F,0)))</f>
        <v/>
      </c>
      <c r="H160" s="13" t="s">
        <v>397</v>
      </c>
      <c r="I160" s="15" t="str">
        <f>IF(ISERROR(INDEX(Matches!$E:$E,MATCH($D160,Matches!F:F,0))),"",INDEX(Matches!$E:$E,MATCH($D160,Matches!F:F,0)))</f>
        <v/>
      </c>
      <c r="J160" s="12" t="str">
        <f>IF(ISERROR(INDEX(Matches!$E:$E,MATCH($D160,Matches!G:G,0))),"",INDEX(Matches!$E:$E,MATCH($D160,Matches!G:G,0)))</f>
        <v/>
      </c>
      <c r="K160" s="13" t="s">
        <v>397</v>
      </c>
      <c r="L160" s="14" t="str">
        <f>IF(ISERROR(INDEX(Matches!$E:$E,MATCH($D160,Matches!G:G,0))),"",INDEX(Matches!$E:$E,MATCH($D160,Matches!G:G,0)))</f>
        <v/>
      </c>
      <c r="M160" s="12" t="str">
        <f>IF(ISERROR(INDEX(Matches!$E:$E,MATCH($D160,Matches!H:H,0))),"",INDEX(Matches!$E:$E,MATCH($D160,Matches!H:H,0)))</f>
        <v/>
      </c>
      <c r="N160" s="13" t="s">
        <v>397</v>
      </c>
      <c r="O160" s="14" t="str">
        <f>IF(ISERROR(INDEX(Matches!$E:$E,MATCH($D160,Matches!H:H,0))),"",INDEX(Matches!$E:$E,MATCH($D160,Matches!H:H,0)))</f>
        <v/>
      </c>
      <c r="P160" s="12" t="str">
        <f>IF(ISERROR(INDEX(Matches!$E:$E,MATCH($D160,Matches!I:I,0))),"",INDEX(Matches!$E:$E,MATCH($D160,Matches!I:I,0)))</f>
        <v/>
      </c>
      <c r="Q160" s="13" t="s">
        <v>397</v>
      </c>
      <c r="R160" s="14" t="str">
        <f>IF(ISERROR(INDEX(Matches!$E:$E,MATCH($D160,Matches!I:I,0))),"",INDEX(Matches!$E:$E,MATCH($D160,Matches!I:I,0)))</f>
        <v/>
      </c>
      <c r="S160" s="12" t="str">
        <f>IF(ISERROR(INDEX(Matches!$E:$E,MATCH($D160,Matches!J:J,0))),"",INDEX(Matches!$E:$E,MATCH($D160,Matches!J:J,0)))</f>
        <v/>
      </c>
      <c r="T160" s="13" t="s">
        <v>397</v>
      </c>
      <c r="U160" s="14" t="str">
        <f>IF(ISERROR(INDEX(Matches!$E:$E,MATCH($D160,Matches!J:J,0))),"",INDEX(Matches!$E:$E,MATCH($D160,Matches!J:J,0)))</f>
        <v/>
      </c>
      <c r="V160" s="12" t="str">
        <f>IF(ISERROR(INDEX(Matches!$E:$E,MATCH($D160,Matches!K:K,0))),"",INDEX(Matches!$E:$E,MATCH($D160,Matches!K:K,0)))</f>
        <v/>
      </c>
      <c r="W160" s="13" t="s">
        <v>397</v>
      </c>
      <c r="X160" s="14" t="str">
        <f>IF(ISERROR(INDEX(Matches!$E:$E,MATCH($D160,Matches!K:K,0))),"",INDEX(Matches!$E:$E,MATCH($D160,Matches!K:K,0)))</f>
        <v/>
      </c>
      <c r="Y160" s="12" t="str">
        <f>IF(ISERROR(INDEX(Matches!$E:$E,MATCH($D160,Matches!L:L,0))),"",INDEX(Matches!$E:$E,MATCH($D160,Matches!L:L,0)))</f>
        <v/>
      </c>
      <c r="Z160" s="13" t="s">
        <v>397</v>
      </c>
      <c r="AA160" s="14" t="str">
        <f>IF(ISERROR(INDEX(Matches!$E:$E,MATCH($D160,Matches!L:L,0))),"",INDEX(Matches!$E:$E,MATCH($D160,Matches!L:L,0)))</f>
        <v/>
      </c>
    </row>
    <row r="161" spans="2:29" ht="30" customHeight="1" x14ac:dyDescent="0.25">
      <c r="B161" s="8"/>
      <c r="C161" s="8"/>
      <c r="D161" s="8"/>
      <c r="E161" s="20"/>
      <c r="F161" s="26"/>
      <c r="G161" s="12" t="str">
        <f>IF(ISERROR(INDEX(Matches!$E:$E,MATCH($D161,Matches!F:F,0))),"",INDEX(Matches!$E:$E,MATCH($D161,Matches!F:F,0)))</f>
        <v/>
      </c>
      <c r="H161" s="15"/>
      <c r="I161" s="15"/>
      <c r="J161" s="12" t="str">
        <f>IF(ISERROR(INDEX(Matches!$E:$E,MATCH($D161,Matches!G:G,0))),"",INDEX(Matches!$E:$E,MATCH($D161,Matches!G:G,0)))</f>
        <v/>
      </c>
      <c r="K161" s="15"/>
      <c r="L161" s="14"/>
      <c r="M161" s="12" t="str">
        <f>IF(ISERROR(INDEX(Matches!$E:$E,MATCH($D161,Matches!H:H,0))),"",INDEX(Matches!$E:$E,MATCH($D161,Matches!H:H,0)))</f>
        <v/>
      </c>
      <c r="N161" s="15"/>
      <c r="O161" s="14"/>
      <c r="P161" s="12" t="str">
        <f>IF(ISERROR(INDEX(Matches!$E:$E,MATCH($D161,Matches!I:I,0))),"",INDEX(Matches!$E:$E,MATCH($D161,Matches!I:I,0)))</f>
        <v/>
      </c>
      <c r="Q161" s="15"/>
      <c r="R161" s="14"/>
      <c r="S161" s="12" t="str">
        <f>IF(ISERROR(INDEX(Matches!$E:$E,MATCH($D161,Matches!J:J,0))),"",INDEX(Matches!$E:$E,MATCH($D161,Matches!J:J,0)))</f>
        <v/>
      </c>
      <c r="T161" s="15"/>
      <c r="U161" s="14"/>
      <c r="V161" s="12" t="str">
        <f>IF(ISERROR(INDEX(Matches!$E:$E,MATCH($D161,Matches!K:K,0))),"",INDEX(Matches!$E:$E,MATCH($D161,Matches!K:K,0)))</f>
        <v/>
      </c>
      <c r="W161" s="15"/>
      <c r="X161" s="14"/>
      <c r="Y161" s="12" t="str">
        <f>IF(ISERROR(INDEX(Matches!$E:$E,MATCH($D161,Matches!L:L,0))),"",INDEX(Matches!$E:$E,MATCH($D161,Matches!L:L,0)))</f>
        <v/>
      </c>
      <c r="Z161" s="15"/>
      <c r="AA161" s="14"/>
    </row>
    <row r="162" spans="2:29" ht="30" customHeight="1" x14ac:dyDescent="0.25">
      <c r="B162" s="8"/>
      <c r="C162" s="8"/>
      <c r="D162" s="8"/>
      <c r="E162" s="20"/>
      <c r="F162" s="26"/>
      <c r="G162" s="12" t="str">
        <f>IF(ISERROR(INDEX(Matches!$E:$E,MATCH($D162,Matches!F:F,0))),"",INDEX(Matches!$E:$E,MATCH($D162,Matches!F:F,0)))</f>
        <v/>
      </c>
      <c r="H162" s="15"/>
      <c r="I162" s="15"/>
      <c r="J162" s="12" t="str">
        <f>IF(ISERROR(INDEX(Matches!$E:$E,MATCH($D162,Matches!G:G,0))),"",INDEX(Matches!$E:$E,MATCH($D162,Matches!G:G,0)))</f>
        <v/>
      </c>
      <c r="K162" s="15"/>
      <c r="L162" s="14"/>
      <c r="M162" s="12" t="str">
        <f>IF(ISERROR(INDEX(Matches!$E:$E,MATCH($D162,Matches!H:H,0))),"",INDEX(Matches!$E:$E,MATCH($D162,Matches!H:H,0)))</f>
        <v/>
      </c>
      <c r="N162" s="15"/>
      <c r="O162" s="14"/>
      <c r="P162" s="12" t="str">
        <f>IF(ISERROR(INDEX(Matches!$E:$E,MATCH($D162,Matches!I:I,0))),"",INDEX(Matches!$E:$E,MATCH($D162,Matches!I:I,0)))</f>
        <v/>
      </c>
      <c r="Q162" s="15"/>
      <c r="R162" s="14"/>
      <c r="S162" s="12" t="str">
        <f>IF(ISERROR(INDEX(Matches!$E:$E,MATCH($D162,Matches!J:J,0))),"",INDEX(Matches!$E:$E,MATCH($D162,Matches!J:J,0)))</f>
        <v/>
      </c>
      <c r="T162" s="15"/>
      <c r="U162" s="14"/>
      <c r="V162" s="12" t="str">
        <f>IF(ISERROR(INDEX(Matches!$E:$E,MATCH($D162,Matches!K:K,0))),"",INDEX(Matches!$E:$E,MATCH($D162,Matches!K:K,0)))</f>
        <v/>
      </c>
      <c r="W162" s="15"/>
      <c r="X162" s="14"/>
      <c r="Y162" s="12" t="str">
        <f>IF(ISERROR(INDEX(Matches!$E:$E,MATCH($D162,Matches!L:L,0))),"",INDEX(Matches!$E:$E,MATCH($D162,Matches!L:L,0)))</f>
        <v/>
      </c>
      <c r="Z162" s="15"/>
      <c r="AA162" s="14"/>
    </row>
    <row r="163" spans="2:29" ht="30" customHeight="1" x14ac:dyDescent="0.25">
      <c r="B163" s="8"/>
      <c r="C163" s="8"/>
      <c r="D163" s="8"/>
      <c r="E163" s="20"/>
      <c r="F163" s="26"/>
      <c r="G163" s="12" t="str">
        <f>IF(ISERROR(INDEX(Matches!$E:$E,MATCH($D163,Matches!F:F,0))),"",INDEX(Matches!$E:$E,MATCH($D163,Matches!F:F,0)))</f>
        <v/>
      </c>
      <c r="H163" s="15"/>
      <c r="I163" s="15"/>
      <c r="J163" s="12" t="str">
        <f>IF(ISERROR(INDEX(Matches!$E:$E,MATCH($D163,Matches!G:G,0))),"",INDEX(Matches!$E:$E,MATCH($D163,Matches!G:G,0)))</f>
        <v/>
      </c>
      <c r="K163" s="15"/>
      <c r="L163" s="14"/>
      <c r="M163" s="12" t="str">
        <f>IF(ISERROR(INDEX(Matches!$E:$E,MATCH($D163,Matches!H:H,0))),"",INDEX(Matches!$E:$E,MATCH($D163,Matches!H:H,0)))</f>
        <v/>
      </c>
      <c r="N163" s="15"/>
      <c r="O163" s="14"/>
      <c r="P163" s="12" t="str">
        <f>IF(ISERROR(INDEX(Matches!$E:$E,MATCH($D163,Matches!I:I,0))),"",INDEX(Matches!$E:$E,MATCH($D163,Matches!I:I,0)))</f>
        <v/>
      </c>
      <c r="Q163" s="15"/>
      <c r="R163" s="14"/>
      <c r="S163" s="12" t="str">
        <f>IF(ISERROR(INDEX(Matches!$E:$E,MATCH($D163,Matches!J:J,0))),"",INDEX(Matches!$E:$E,MATCH($D163,Matches!J:J,0)))</f>
        <v/>
      </c>
      <c r="T163" s="15"/>
      <c r="U163" s="14"/>
      <c r="V163" s="12" t="str">
        <f>IF(ISERROR(INDEX(Matches!$E:$E,MATCH($D163,Matches!K:K,0))),"",INDEX(Matches!$E:$E,MATCH($D163,Matches!K:K,0)))</f>
        <v/>
      </c>
      <c r="W163" s="15"/>
      <c r="X163" s="14"/>
      <c r="Y163" s="12" t="str">
        <f>IF(ISERROR(INDEX(Matches!$E:$E,MATCH($D163,Matches!L:L,0))),"",INDEX(Matches!$E:$E,MATCH($D163,Matches!L:L,0)))</f>
        <v/>
      </c>
      <c r="Z163" s="15"/>
      <c r="AA163" s="14"/>
    </row>
    <row r="164" spans="2:29" ht="30" customHeight="1" x14ac:dyDescent="0.25">
      <c r="B164" s="8"/>
      <c r="C164" s="8"/>
      <c r="D164" s="8"/>
      <c r="E164" s="20"/>
      <c r="F164" s="26"/>
      <c r="G164" s="12" t="str">
        <f>IF(ISERROR(INDEX(Matches!$E:$E,MATCH($D164,Matches!F:F,0))),"",INDEX(Matches!$E:$E,MATCH($D164,Matches!F:F,0)))</f>
        <v/>
      </c>
      <c r="H164" s="15"/>
      <c r="I164" s="15"/>
      <c r="J164" s="12" t="str">
        <f>IF(ISERROR(INDEX(Matches!$E:$E,MATCH($D164,Matches!G:G,0))),"",INDEX(Matches!$E:$E,MATCH($D164,Matches!G:G,0)))</f>
        <v/>
      </c>
      <c r="K164" s="15"/>
      <c r="L164" s="14"/>
      <c r="M164" s="12" t="str">
        <f>IF(ISERROR(INDEX(Matches!$E:$E,MATCH($D164,Matches!H:H,0))),"",INDEX(Matches!$E:$E,MATCH($D164,Matches!H:H,0)))</f>
        <v/>
      </c>
      <c r="N164" s="15"/>
      <c r="O164" s="14"/>
      <c r="P164" s="12" t="str">
        <f>IF(ISERROR(INDEX(Matches!$E:$E,MATCH($D164,Matches!I:I,0))),"",INDEX(Matches!$E:$E,MATCH($D164,Matches!I:I,0)))</f>
        <v/>
      </c>
      <c r="Q164" s="15"/>
      <c r="R164" s="14"/>
      <c r="S164" s="12" t="str">
        <f>IF(ISERROR(INDEX(Matches!$E:$E,MATCH($D164,Matches!J:J,0))),"",INDEX(Matches!$E:$E,MATCH($D164,Matches!J:J,0)))</f>
        <v/>
      </c>
      <c r="T164" s="15"/>
      <c r="U164" s="14"/>
      <c r="V164" s="12" t="str">
        <f>IF(ISERROR(INDEX(Matches!$E:$E,MATCH($D164,Matches!K:K,0))),"",INDEX(Matches!$E:$E,MATCH($D164,Matches!K:K,0)))</f>
        <v/>
      </c>
      <c r="W164" s="15"/>
      <c r="X164" s="14"/>
      <c r="Y164" s="12" t="str">
        <f>IF(ISERROR(INDEX(Matches!$E:$E,MATCH($D164,Matches!L:L,0))),"",INDEX(Matches!$E:$E,MATCH($D164,Matches!L:L,0)))</f>
        <v/>
      </c>
      <c r="Z164" s="15"/>
      <c r="AA164" s="14"/>
    </row>
    <row r="165" spans="2:29" ht="30" customHeight="1" x14ac:dyDescent="0.25">
      <c r="B165" s="8"/>
      <c r="C165" s="8"/>
      <c r="D165" s="8"/>
      <c r="E165" s="20"/>
      <c r="F165" s="26"/>
      <c r="G165" s="12" t="str">
        <f>IF(ISERROR(INDEX(Matches!$E:$E,MATCH($D165,Matches!F:F,0))),"",INDEX(Matches!$E:$E,MATCH($D165,Matches!F:F,0)))</f>
        <v/>
      </c>
      <c r="H165" s="15"/>
      <c r="I165" s="15"/>
      <c r="J165" s="12" t="str">
        <f>IF(ISERROR(INDEX(Matches!$E:$E,MATCH($D165,Matches!G:G,0))),"",INDEX(Matches!$E:$E,MATCH($D165,Matches!G:G,0)))</f>
        <v/>
      </c>
      <c r="K165" s="15"/>
      <c r="L165" s="14"/>
      <c r="M165" s="12" t="str">
        <f>IF(ISERROR(INDEX(Matches!$E:$E,MATCH($D165,Matches!H:H,0))),"",INDEX(Matches!$E:$E,MATCH($D165,Matches!H:H,0)))</f>
        <v/>
      </c>
      <c r="N165" s="15"/>
      <c r="O165" s="14"/>
      <c r="P165" s="12" t="str">
        <f>IF(ISERROR(INDEX(Matches!$E:$E,MATCH($D165,Matches!I:I,0))),"",INDEX(Matches!$E:$E,MATCH($D165,Matches!I:I,0)))</f>
        <v/>
      </c>
      <c r="Q165" s="15"/>
      <c r="R165" s="14"/>
      <c r="S165" s="12" t="str">
        <f>IF(ISERROR(INDEX(Matches!$E:$E,MATCH($D165,Matches!J:J,0))),"",INDEX(Matches!$E:$E,MATCH($D165,Matches!J:J,0)))</f>
        <v/>
      </c>
      <c r="T165" s="15"/>
      <c r="U165" s="14"/>
      <c r="V165" s="12" t="str">
        <f>IF(ISERROR(INDEX(Matches!$E:$E,MATCH($D165,Matches!K:K,0))),"",INDEX(Matches!$E:$E,MATCH($D165,Matches!K:K,0)))</f>
        <v/>
      </c>
      <c r="W165" s="15"/>
      <c r="X165" s="14"/>
      <c r="Y165" s="12" t="str">
        <f>IF(ISERROR(INDEX(Matches!$E:$E,MATCH($D165,Matches!L:L,0))),"",INDEX(Matches!$E:$E,MATCH($D165,Matches!L:L,0)))</f>
        <v/>
      </c>
      <c r="Z165" s="15"/>
      <c r="AA165" s="14"/>
    </row>
    <row r="166" spans="2:29" ht="30" customHeight="1" x14ac:dyDescent="0.25">
      <c r="B166" s="8"/>
      <c r="C166" s="8"/>
      <c r="D166" s="8"/>
      <c r="E166" s="20"/>
      <c r="F166" s="26"/>
      <c r="G166" s="12" t="str">
        <f>IF(ISERROR(INDEX(Matches!$E:$E,MATCH($D166,Matches!F:F,0))),"",INDEX(Matches!$E:$E,MATCH($D166,Matches!F:F,0)))</f>
        <v/>
      </c>
      <c r="H166" s="15"/>
      <c r="I166" s="15"/>
      <c r="J166" s="12" t="str">
        <f>IF(ISERROR(INDEX(Matches!$E:$E,MATCH($D166,Matches!G:G,0))),"",INDEX(Matches!$E:$E,MATCH($D166,Matches!G:G,0)))</f>
        <v/>
      </c>
      <c r="K166" s="15"/>
      <c r="L166" s="14"/>
      <c r="M166" s="12" t="str">
        <f>IF(ISERROR(INDEX(Matches!$E:$E,MATCH($D166,Matches!H:H,0))),"",INDEX(Matches!$E:$E,MATCH($D166,Matches!H:H,0)))</f>
        <v/>
      </c>
      <c r="N166" s="15"/>
      <c r="O166" s="14"/>
      <c r="P166" s="12" t="str">
        <f>IF(ISERROR(INDEX(Matches!$E:$E,MATCH($D166,Matches!I:I,0))),"",INDEX(Matches!$E:$E,MATCH($D166,Matches!I:I,0)))</f>
        <v/>
      </c>
      <c r="Q166" s="15"/>
      <c r="R166" s="14"/>
      <c r="S166" s="12" t="str">
        <f>IF(ISERROR(INDEX(Matches!$E:$E,MATCH($D166,Matches!J:J,0))),"",INDEX(Matches!$E:$E,MATCH($D166,Matches!J:J,0)))</f>
        <v/>
      </c>
      <c r="T166" s="15"/>
      <c r="U166" s="14"/>
      <c r="V166" s="12" t="str">
        <f>IF(ISERROR(INDEX(Matches!$E:$E,MATCH($D166,Matches!K:K,0))),"",INDEX(Matches!$E:$E,MATCH($D166,Matches!K:K,0)))</f>
        <v/>
      </c>
      <c r="W166" s="15"/>
      <c r="X166" s="14"/>
      <c r="Y166" s="12" t="str">
        <f>IF(ISERROR(INDEX(Matches!$E:$E,MATCH($D166,Matches!L:L,0))),"",INDEX(Matches!$E:$E,MATCH($D166,Matches!L:L,0)))</f>
        <v/>
      </c>
      <c r="Z166" s="15"/>
      <c r="AA166" s="14"/>
    </row>
    <row r="167" spans="2:29" ht="30" customHeight="1" x14ac:dyDescent="0.25">
      <c r="B167" s="8"/>
      <c r="C167" s="8"/>
      <c r="D167" s="8"/>
      <c r="E167" s="20"/>
      <c r="F167" s="26"/>
      <c r="G167" s="12" t="str">
        <f>IF(ISERROR(INDEX(Matches!$E:$E,MATCH($D167,Matches!F:F,0))),"",INDEX(Matches!$E:$E,MATCH($D167,Matches!F:F,0)))</f>
        <v/>
      </c>
      <c r="H167" s="15"/>
      <c r="I167" s="15"/>
      <c r="J167" s="12" t="str">
        <f>IF(ISERROR(INDEX(Matches!$E:$E,MATCH($D167,Matches!G:G,0))),"",INDEX(Matches!$E:$E,MATCH($D167,Matches!G:G,0)))</f>
        <v/>
      </c>
      <c r="K167" s="15"/>
      <c r="L167" s="14"/>
      <c r="M167" s="12" t="str">
        <f>IF(ISERROR(INDEX(Matches!$E:$E,MATCH($D167,Matches!H:H,0))),"",INDEX(Matches!$E:$E,MATCH($D167,Matches!H:H,0)))</f>
        <v/>
      </c>
      <c r="N167" s="15"/>
      <c r="O167" s="14"/>
      <c r="P167" s="12" t="str">
        <f>IF(ISERROR(INDEX(Matches!$E:$E,MATCH($D167,Matches!I:I,0))),"",INDEX(Matches!$E:$E,MATCH($D167,Matches!I:I,0)))</f>
        <v/>
      </c>
      <c r="Q167" s="15"/>
      <c r="R167" s="14"/>
      <c r="S167" s="12" t="str">
        <f>IF(ISERROR(INDEX(Matches!$E:$E,MATCH($D167,Matches!J:J,0))),"",INDEX(Matches!$E:$E,MATCH($D167,Matches!J:J,0)))</f>
        <v/>
      </c>
      <c r="T167" s="15"/>
      <c r="U167" s="14"/>
      <c r="V167" s="12" t="str">
        <f>IF(ISERROR(INDEX(Matches!$E:$E,MATCH($D167,Matches!K:K,0))),"",INDEX(Matches!$E:$E,MATCH($D167,Matches!K:K,0)))</f>
        <v/>
      </c>
      <c r="W167" s="15"/>
      <c r="X167" s="14"/>
      <c r="Y167" s="12" t="str">
        <f>IF(ISERROR(INDEX(Matches!$E:$E,MATCH($D167,Matches!L:L,0))),"",INDEX(Matches!$E:$E,MATCH($D167,Matches!L:L,0)))</f>
        <v/>
      </c>
      <c r="Z167" s="15"/>
      <c r="AA167" s="14"/>
    </row>
    <row r="168" spans="2:29" ht="30" customHeight="1" thickBot="1" x14ac:dyDescent="0.3">
      <c r="B168" s="27"/>
      <c r="C168" s="27"/>
      <c r="D168" s="27"/>
      <c r="E168" s="35"/>
      <c r="F168" s="26"/>
      <c r="G168" s="28" t="str">
        <f>IF(ISERROR(INDEX(Matches!$E:$E,MATCH($D168,Matches!F:F,0))),"",INDEX(Matches!$E:$E,MATCH($D168,Matches!F:F,0)))</f>
        <v/>
      </c>
      <c r="H168" s="17"/>
      <c r="I168" s="17"/>
      <c r="J168" s="28" t="str">
        <f>IF(ISERROR(INDEX(Matches!$E:$E,MATCH($D168,Matches!G:G,0))),"",INDEX(Matches!$E:$E,MATCH($D168,Matches!G:G,0)))</f>
        <v/>
      </c>
      <c r="K168" s="17"/>
      <c r="L168" s="29"/>
      <c r="M168" s="28" t="str">
        <f>IF(ISERROR(INDEX(Matches!$E:$E,MATCH($D168,Matches!H:H,0))),"",INDEX(Matches!$E:$E,MATCH($D168,Matches!H:H,0)))</f>
        <v/>
      </c>
      <c r="N168" s="17"/>
      <c r="O168" s="29"/>
      <c r="P168" s="28" t="str">
        <f>IF(ISERROR(INDEX(Matches!$E:$E,MATCH($D168,Matches!I:I,0))),"",INDEX(Matches!$E:$E,MATCH($D168,Matches!I:I,0)))</f>
        <v/>
      </c>
      <c r="Q168" s="17"/>
      <c r="R168" s="29"/>
      <c r="S168" s="28" t="str">
        <f>IF(ISERROR(INDEX(Matches!$E:$E,MATCH($D168,Matches!J:J,0))),"",INDEX(Matches!$E:$E,MATCH($D168,Matches!J:J,0)))</f>
        <v/>
      </c>
      <c r="T168" s="17"/>
      <c r="U168" s="29"/>
      <c r="V168" s="28" t="str">
        <f>IF(ISERROR(INDEX(Matches!$E:$E,MATCH($D168,Matches!K:K,0))),"",INDEX(Matches!$E:$E,MATCH($D168,Matches!K:K,0)))</f>
        <v/>
      </c>
      <c r="W168" s="17"/>
      <c r="X168" s="29"/>
      <c r="Y168" s="28" t="str">
        <f>IF(ISERROR(INDEX(Matches!$E:$E,MATCH($D168,Matches!L:L,0))),"",INDEX(Matches!$E:$E,MATCH($D168,Matches!L:L,0)))</f>
        <v/>
      </c>
      <c r="Z168" s="17"/>
      <c r="AA168" s="29"/>
    </row>
    <row r="169" spans="2:29" ht="30" customHeight="1" thickTop="1" x14ac:dyDescent="0.25">
      <c r="B169" s="30"/>
      <c r="C169" s="30"/>
      <c r="D169" s="30"/>
      <c r="E169" s="36"/>
      <c r="F169" s="31" t="s">
        <v>372</v>
      </c>
      <c r="G169" s="32" t="str">
        <f>IF(SUM(G158:G168)=0,"",SUM(G158:G168))</f>
        <v/>
      </c>
      <c r="H169" s="33"/>
      <c r="I169" s="33"/>
      <c r="J169" s="32" t="str">
        <f>IF(SUM(J158:J168)=0,"",SUM(J158:J168))</f>
        <v/>
      </c>
      <c r="K169" s="33"/>
      <c r="L169" s="34"/>
      <c r="M169" s="32" t="str">
        <f>IF(SUM(M158:M168)=0,"",SUM(M158:M168))</f>
        <v/>
      </c>
      <c r="N169" s="33"/>
      <c r="O169" s="34"/>
      <c r="P169" s="32" t="str">
        <f>IF(SUM(P158:P168)=0,"",SUM(P158:P168))</f>
        <v/>
      </c>
      <c r="Q169" s="33"/>
      <c r="R169" s="34"/>
      <c r="S169" s="32" t="str">
        <f>IF(SUM(S158:S168)=0,"",SUM(S158:S168))</f>
        <v/>
      </c>
      <c r="T169" s="33"/>
      <c r="U169" s="34"/>
      <c r="V169" s="32" t="str">
        <f>IF(SUM(V158:V168)=0,"",SUM(V158:V168))</f>
        <v/>
      </c>
      <c r="W169" s="33"/>
      <c r="X169" s="34"/>
      <c r="Y169" s="32" t="str">
        <f>IF(SUM(Y158:Y168)=0,"",SUM(Y158:Y168))</f>
        <v/>
      </c>
      <c r="Z169" s="33"/>
      <c r="AA169" s="34"/>
      <c r="AB169" s="2">
        <f>SUM(G169:AA169)</f>
        <v>0</v>
      </c>
    </row>
    <row r="170" spans="2:29" ht="30" customHeight="1" x14ac:dyDescent="0.25">
      <c r="B170" s="21"/>
      <c r="C170" s="21"/>
      <c r="D170" s="21"/>
      <c r="E170" s="23"/>
      <c r="F170" s="22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 t="str">
        <f>IF(SUM(L158:L160)=0,"",SUM(L158:L160))</f>
        <v/>
      </c>
      <c r="M170" s="12"/>
      <c r="N170" s="15"/>
      <c r="O170" s="15" t="str">
        <f>IF(SUM(O158:O160)=0,"",SUM(O158:O160))</f>
        <v/>
      </c>
      <c r="P170" s="12"/>
      <c r="Q170" s="15"/>
      <c r="R170" s="15" t="str">
        <f>IF(SUM(R158:R160)=0,"",SUM(R158:R160))</f>
        <v/>
      </c>
      <c r="S170" s="12"/>
      <c r="T170" s="15"/>
      <c r="U170" s="15" t="str">
        <f>IF(SUM(U158:U160)=0,"",SUM(U158:U160))</f>
        <v/>
      </c>
      <c r="V170" s="12"/>
      <c r="W170" s="15"/>
      <c r="X170" s="15" t="str">
        <f>IF(SUM(X158:X160)=0,"",SUM(X158:X160))</f>
        <v/>
      </c>
      <c r="Y170" s="12"/>
      <c r="Z170" s="15"/>
      <c r="AA170" s="15" t="str">
        <f>IF(SUM(AA158:AA160)=0,"",SUM(AA158:AA160))</f>
        <v/>
      </c>
      <c r="AB170" s="2">
        <f>SUM(G170:AA170)</f>
        <v>0</v>
      </c>
      <c r="AC170" s="3">
        <f>INT(SUM(G170:AA170)/3)</f>
        <v>0</v>
      </c>
    </row>
    <row r="171" spans="2:29" ht="30" customHeight="1" thickBot="1" x14ac:dyDescent="0.3">
      <c r="B171" s="21"/>
      <c r="C171" s="21"/>
      <c r="D171" s="21"/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/>
      <c r="C172" s="21"/>
      <c r="D172" s="21"/>
      <c r="E172" s="24"/>
      <c r="F172" s="18"/>
      <c r="G172" s="124">
        <f>IF((AB169-AC170)&lt;0,0,AB169-AC170)</f>
        <v>0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/>
      <c r="C173" s="21"/>
      <c r="D173" s="21"/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/>
      <c r="C174" s="21"/>
      <c r="D174" s="21"/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/>
      <c r="C175" s="21"/>
      <c r="D175" s="21"/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f>A1</f>
        <v>4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4</v>
      </c>
      <c r="F177" s="143"/>
      <c r="G177" s="143"/>
      <c r="H177" s="143"/>
      <c r="I177" s="143"/>
      <c r="J177" s="144">
        <f>INDEX(Diary!$C:$C,MATCH(A177,Diary!$A:$A,0))</f>
        <v>41911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LOCOMOTIVE LEIGHPZIG</v>
      </c>
      <c r="C179" s="131"/>
      <c r="D179" s="132"/>
      <c r="E179" s="136" t="str">
        <f>INDEX(Owners!$A:$A,MATCH(B179,Owners!$B:$B,0))</f>
        <v>Mo Sudell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f>A4+4</f>
        <v>30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/>
      <c r="C181" s="8"/>
      <c r="D181" s="8"/>
      <c r="E181" s="84"/>
      <c r="F181" s="26"/>
      <c r="G181" s="9" t="str">
        <f>IF(ISERROR(INDEX(Matches!$E:$E,MATCH($D181,Matches!F:F,0))),"",INDEX(Matches!$E:$E,MATCH($D181,Matches!F:F,0)))</f>
        <v/>
      </c>
      <c r="H181" s="10" t="s">
        <v>397</v>
      </c>
      <c r="I181" s="11" t="str">
        <f>IF(ISERROR(INDEX(Matches!$E:$E,MATCH($D181,Matches!F:F,0))),"",INDEX(Matches!$E:$E,MATCH($D181,Matches!F:F,0)))</f>
        <v/>
      </c>
      <c r="J181" s="12" t="str">
        <f>IF(ISERROR(INDEX(Matches!$E:$E,MATCH($D181,Matches!G:G,0))),"",INDEX(Matches!$E:$E,MATCH($D181,Matches!G:G,0)))</f>
        <v/>
      </c>
      <c r="K181" s="13" t="s">
        <v>397</v>
      </c>
      <c r="L181" s="14" t="str">
        <f>IF(ISERROR(INDEX(Matches!$E:$E,MATCH($D181,Matches!G:G,0))),"",INDEX(Matches!$E:$E,MATCH($D181,Matches!G:G,0)))</f>
        <v/>
      </c>
      <c r="M181" s="12" t="str">
        <f>IF(ISERROR(INDEX(Matches!$E:$E,MATCH($D181,Matches!H:H,0))),"",INDEX(Matches!$E:$E,MATCH($D181,Matches!H:H,0)))</f>
        <v/>
      </c>
      <c r="N181" s="13" t="s">
        <v>397</v>
      </c>
      <c r="O181" s="14" t="str">
        <f>IF(ISERROR(INDEX(Matches!$E:$E,MATCH($D181,Matches!H:H,0))),"",INDEX(Matches!$E:$E,MATCH($D181,Matches!H:H,0)))</f>
        <v/>
      </c>
      <c r="P181" s="12" t="str">
        <f>IF(ISERROR(INDEX(Matches!$E:$E,MATCH($D181,Matches!I:I,0))),"",INDEX(Matches!$E:$E,MATCH($D181,Matches!I:I,0)))</f>
        <v/>
      </c>
      <c r="Q181" s="13" t="s">
        <v>397</v>
      </c>
      <c r="R181" s="14" t="str">
        <f>IF(ISERROR(INDEX(Matches!$E:$E,MATCH($D181,Matches!I:I,0))),"",INDEX(Matches!$E:$E,MATCH($D181,Matches!I:I,0)))</f>
        <v/>
      </c>
      <c r="S181" s="12" t="str">
        <f>IF(ISERROR(INDEX(Matches!$E:$E,MATCH($D181,Matches!J:J,0))),"",INDEX(Matches!$E:$E,MATCH($D181,Matches!J:J,0)))</f>
        <v/>
      </c>
      <c r="T181" s="13" t="s">
        <v>397</v>
      </c>
      <c r="U181" s="14" t="str">
        <f>IF(ISERROR(INDEX(Matches!$E:$E,MATCH($D181,Matches!J:J,0))),"",INDEX(Matches!$E:$E,MATCH($D181,Matches!J:J,0)))</f>
        <v/>
      </c>
      <c r="V181" s="12" t="str">
        <f>IF(ISERROR(INDEX(Matches!$E:$E,MATCH($D181,Matches!K:K,0))),"",INDEX(Matches!$E:$E,MATCH($D181,Matches!K:K,0)))</f>
        <v/>
      </c>
      <c r="W181" s="13" t="s">
        <v>397</v>
      </c>
      <c r="X181" s="14" t="str">
        <f>IF(ISERROR(INDEX(Matches!$E:$E,MATCH($D181,Matches!K:K,0))),"",INDEX(Matches!$E:$E,MATCH($D181,Matches!K:K,0)))</f>
        <v/>
      </c>
      <c r="Y181" s="12" t="str">
        <f>IF(ISERROR(INDEX(Matches!$E:$E,MATCH($D181,Matches!L:L,0))),"",INDEX(Matches!$E:$E,MATCH($D181,Matches!L:L,0)))</f>
        <v/>
      </c>
      <c r="Z181" s="13" t="s">
        <v>397</v>
      </c>
      <c r="AA181" s="14" t="str">
        <f>IF(ISERROR(INDEX(Matches!$E:$E,MATCH($D181,Matches!L:L,0))),"",INDEX(Matches!$E:$E,MATCH($D181,Matches!L:L,0)))</f>
        <v/>
      </c>
    </row>
    <row r="182" spans="1:28" ht="30" customHeight="1" x14ac:dyDescent="0.25">
      <c r="B182" s="8"/>
      <c r="C182" s="8"/>
      <c r="D182" s="8"/>
      <c r="E182" s="8"/>
      <c r="F182" s="26"/>
      <c r="G182" s="12" t="str">
        <f>IF(ISERROR(INDEX(Matches!$E:$E,MATCH($D182,Matches!F:F,0))),"",INDEX(Matches!$E:$E,MATCH($D182,Matches!F:F,0)))</f>
        <v/>
      </c>
      <c r="H182" s="13" t="s">
        <v>397</v>
      </c>
      <c r="I182" s="15" t="str">
        <f>IF(ISERROR(INDEX(Matches!$E:$E,MATCH($D182,Matches!F:F,0))),"",INDEX(Matches!$E:$E,MATCH($D182,Matches!F:F,0)))</f>
        <v/>
      </c>
      <c r="J182" s="12" t="str">
        <f>IF(ISERROR(INDEX(Matches!$E:$E,MATCH($D182,Matches!G:G,0))),"",INDEX(Matches!$E:$E,MATCH($D182,Matches!G:G,0)))</f>
        <v/>
      </c>
      <c r="K182" s="13" t="s">
        <v>397</v>
      </c>
      <c r="L182" s="14" t="str">
        <f>IF(ISERROR(INDEX(Matches!$E:$E,MATCH($D182,Matches!G:G,0))),"",INDEX(Matches!$E:$E,MATCH($D182,Matches!G:G,0)))</f>
        <v/>
      </c>
      <c r="M182" s="12" t="str">
        <f>IF(ISERROR(INDEX(Matches!$E:$E,MATCH($D182,Matches!H:H,0))),"",INDEX(Matches!$E:$E,MATCH($D182,Matches!H:H,0)))</f>
        <v/>
      </c>
      <c r="N182" s="13" t="s">
        <v>397</v>
      </c>
      <c r="O182" s="14" t="str">
        <f>IF(ISERROR(INDEX(Matches!$E:$E,MATCH($D182,Matches!H:H,0))),"",INDEX(Matches!$E:$E,MATCH($D182,Matches!H:H,0)))</f>
        <v/>
      </c>
      <c r="P182" s="12" t="str">
        <f>IF(ISERROR(INDEX(Matches!$E:$E,MATCH($D182,Matches!I:I,0))),"",INDEX(Matches!$E:$E,MATCH($D182,Matches!I:I,0)))</f>
        <v/>
      </c>
      <c r="Q182" s="13" t="s">
        <v>397</v>
      </c>
      <c r="R182" s="14" t="str">
        <f>IF(ISERROR(INDEX(Matches!$E:$E,MATCH($D182,Matches!I:I,0))),"",INDEX(Matches!$E:$E,MATCH($D182,Matches!I:I,0)))</f>
        <v/>
      </c>
      <c r="S182" s="12" t="str">
        <f>IF(ISERROR(INDEX(Matches!$E:$E,MATCH($D182,Matches!J:J,0))),"",INDEX(Matches!$E:$E,MATCH($D182,Matches!J:J,0)))</f>
        <v/>
      </c>
      <c r="T182" s="13" t="s">
        <v>397</v>
      </c>
      <c r="U182" s="14" t="str">
        <f>IF(ISERROR(INDEX(Matches!$E:$E,MATCH($D182,Matches!J:J,0))),"",INDEX(Matches!$E:$E,MATCH($D182,Matches!J:J,0)))</f>
        <v/>
      </c>
      <c r="V182" s="12" t="str">
        <f>IF(ISERROR(INDEX(Matches!$E:$E,MATCH($D182,Matches!K:K,0))),"",INDEX(Matches!$E:$E,MATCH($D182,Matches!K:K,0)))</f>
        <v/>
      </c>
      <c r="W182" s="13" t="s">
        <v>397</v>
      </c>
      <c r="X182" s="14" t="str">
        <f>IF(ISERROR(INDEX(Matches!$E:$E,MATCH($D182,Matches!K:K,0))),"",INDEX(Matches!$E:$E,MATCH($D182,Matches!K:K,0)))</f>
        <v/>
      </c>
      <c r="Y182" s="12" t="str">
        <f>IF(ISERROR(INDEX(Matches!$E:$E,MATCH($D182,Matches!L:L,0))),"",INDEX(Matches!$E:$E,MATCH($D182,Matches!L:L,0)))</f>
        <v/>
      </c>
      <c r="Z182" s="13" t="s">
        <v>397</v>
      </c>
      <c r="AA182" s="14" t="str">
        <f>IF(ISERROR(INDEX(Matches!$E:$E,MATCH($D182,Matches!L:L,0))),"",INDEX(Matches!$E:$E,MATCH($D182,Matches!L:L,0)))</f>
        <v/>
      </c>
    </row>
    <row r="183" spans="1:28" ht="30" customHeight="1" x14ac:dyDescent="0.25">
      <c r="B183" s="8"/>
      <c r="C183" s="8"/>
      <c r="D183" s="8"/>
      <c r="E183" s="8"/>
      <c r="F183" s="26"/>
      <c r="G183" s="12" t="str">
        <f>IF(ISERROR(INDEX(Matches!$E:$E,MATCH($D183,Matches!F:F,0))),"",INDEX(Matches!$E:$E,MATCH($D183,Matches!F:F,0)))</f>
        <v/>
      </c>
      <c r="H183" s="13" t="s">
        <v>397</v>
      </c>
      <c r="I183" s="15" t="str">
        <f>IF(ISERROR(INDEX(Matches!$E:$E,MATCH($D183,Matches!F:F,0))),"",INDEX(Matches!$E:$E,MATCH($D183,Matches!F:F,0)))</f>
        <v/>
      </c>
      <c r="J183" s="12" t="str">
        <f>IF(ISERROR(INDEX(Matches!$E:$E,MATCH($D183,Matches!G:G,0))),"",INDEX(Matches!$E:$E,MATCH($D183,Matches!G:G,0)))</f>
        <v/>
      </c>
      <c r="K183" s="13" t="s">
        <v>397</v>
      </c>
      <c r="L183" s="14" t="str">
        <f>IF(ISERROR(INDEX(Matches!$E:$E,MATCH($D183,Matches!G:G,0))),"",INDEX(Matches!$E:$E,MATCH($D183,Matches!G:G,0)))</f>
        <v/>
      </c>
      <c r="M183" s="12" t="str">
        <f>IF(ISERROR(INDEX(Matches!$E:$E,MATCH($D183,Matches!H:H,0))),"",INDEX(Matches!$E:$E,MATCH($D183,Matches!H:H,0)))</f>
        <v/>
      </c>
      <c r="N183" s="13" t="s">
        <v>397</v>
      </c>
      <c r="O183" s="14" t="str">
        <f>IF(ISERROR(INDEX(Matches!$E:$E,MATCH($D183,Matches!H:H,0))),"",INDEX(Matches!$E:$E,MATCH($D183,Matches!H:H,0)))</f>
        <v/>
      </c>
      <c r="P183" s="12" t="str">
        <f>IF(ISERROR(INDEX(Matches!$E:$E,MATCH($D183,Matches!I:I,0))),"",INDEX(Matches!$E:$E,MATCH($D183,Matches!I:I,0)))</f>
        <v/>
      </c>
      <c r="Q183" s="13" t="s">
        <v>397</v>
      </c>
      <c r="R183" s="14" t="str">
        <f>IF(ISERROR(INDEX(Matches!$E:$E,MATCH($D183,Matches!I:I,0))),"",INDEX(Matches!$E:$E,MATCH($D183,Matches!I:I,0)))</f>
        <v/>
      </c>
      <c r="S183" s="12" t="str">
        <f>IF(ISERROR(INDEX(Matches!$E:$E,MATCH($D183,Matches!J:J,0))),"",INDEX(Matches!$E:$E,MATCH($D183,Matches!J:J,0)))</f>
        <v/>
      </c>
      <c r="T183" s="13" t="s">
        <v>397</v>
      </c>
      <c r="U183" s="14" t="str">
        <f>IF(ISERROR(INDEX(Matches!$E:$E,MATCH($D183,Matches!J:J,0))),"",INDEX(Matches!$E:$E,MATCH($D183,Matches!J:J,0)))</f>
        <v/>
      </c>
      <c r="V183" s="12" t="str">
        <f>IF(ISERROR(INDEX(Matches!$E:$E,MATCH($D183,Matches!K:K,0))),"",INDEX(Matches!$E:$E,MATCH($D183,Matches!K:K,0)))</f>
        <v/>
      </c>
      <c r="W183" s="13" t="s">
        <v>397</v>
      </c>
      <c r="X183" s="14" t="str">
        <f>IF(ISERROR(INDEX(Matches!$E:$E,MATCH($D183,Matches!K:K,0))),"",INDEX(Matches!$E:$E,MATCH($D183,Matches!K:K,0)))</f>
        <v/>
      </c>
      <c r="Y183" s="12" t="str">
        <f>IF(ISERROR(INDEX(Matches!$E:$E,MATCH($D183,Matches!L:L,0))),"",INDEX(Matches!$E:$E,MATCH($D183,Matches!L:L,0)))</f>
        <v/>
      </c>
      <c r="Z183" s="13" t="s">
        <v>397</v>
      </c>
      <c r="AA183" s="14" t="str">
        <f>IF(ISERROR(INDEX(Matches!$E:$E,MATCH($D183,Matches!L:L,0))),"",INDEX(Matches!$E:$E,MATCH($D183,Matches!L:L,0)))</f>
        <v/>
      </c>
    </row>
    <row r="184" spans="1:28" ht="30" customHeight="1" x14ac:dyDescent="0.25">
      <c r="B184" s="8"/>
      <c r="C184" s="8"/>
      <c r="D184" s="8"/>
      <c r="E184" s="8"/>
      <c r="F184" s="26"/>
      <c r="G184" s="12" t="str">
        <f>IF(ISERROR(INDEX(Matches!$E:$E,MATCH($D184,Matches!F:F,0))),"",INDEX(Matches!$E:$E,MATCH($D184,Matches!F:F,0)))</f>
        <v/>
      </c>
      <c r="H184" s="15"/>
      <c r="I184" s="15"/>
      <c r="J184" s="12" t="str">
        <f>IF(ISERROR(INDEX(Matches!$E:$E,MATCH($D184,Matches!G:G,0))),"",INDEX(Matches!$E:$E,MATCH($D184,Matches!G:G,0)))</f>
        <v/>
      </c>
      <c r="K184" s="15"/>
      <c r="L184" s="14"/>
      <c r="M184" s="12" t="str">
        <f>IF(ISERROR(INDEX(Matches!$E:$E,MATCH($D184,Matches!H:H,0))),"",INDEX(Matches!$E:$E,MATCH($D184,Matches!H:H,0)))</f>
        <v/>
      </c>
      <c r="N184" s="15"/>
      <c r="O184" s="14"/>
      <c r="P184" s="12" t="str">
        <f>IF(ISERROR(INDEX(Matches!$E:$E,MATCH($D184,Matches!I:I,0))),"",INDEX(Matches!$E:$E,MATCH($D184,Matches!I:I,0)))</f>
        <v/>
      </c>
      <c r="Q184" s="15"/>
      <c r="R184" s="14"/>
      <c r="S184" s="12" t="str">
        <f>IF(ISERROR(INDEX(Matches!$E:$E,MATCH($D184,Matches!J:J,0))),"",INDEX(Matches!$E:$E,MATCH($D184,Matches!J:J,0)))</f>
        <v/>
      </c>
      <c r="T184" s="15"/>
      <c r="U184" s="14"/>
      <c r="V184" s="12" t="str">
        <f>IF(ISERROR(INDEX(Matches!$E:$E,MATCH($D184,Matches!K:K,0))),"",INDEX(Matches!$E:$E,MATCH($D184,Matches!K:K,0)))</f>
        <v/>
      </c>
      <c r="W184" s="15"/>
      <c r="X184" s="14"/>
      <c r="Y184" s="12" t="str">
        <f>IF(ISERROR(INDEX(Matches!$E:$E,MATCH($D184,Matches!L:L,0))),"",INDEX(Matches!$E:$E,MATCH($D184,Matches!L:L,0)))</f>
        <v/>
      </c>
      <c r="Z184" s="15"/>
      <c r="AA184" s="14"/>
    </row>
    <row r="185" spans="1:28" ht="30" customHeight="1" x14ac:dyDescent="0.25">
      <c r="B185" s="8"/>
      <c r="C185" s="8"/>
      <c r="D185" s="8"/>
      <c r="E185" s="8"/>
      <c r="F185" s="26"/>
      <c r="G185" s="12" t="str">
        <f>IF(ISERROR(INDEX(Matches!$E:$E,MATCH($D185,Matches!F:F,0))),"",INDEX(Matches!$E:$E,MATCH($D185,Matches!F:F,0)))</f>
        <v/>
      </c>
      <c r="H185" s="15"/>
      <c r="I185" s="15"/>
      <c r="J185" s="12" t="str">
        <f>IF(ISERROR(INDEX(Matches!$E:$E,MATCH($D185,Matches!G:G,0))),"",INDEX(Matches!$E:$E,MATCH($D185,Matches!G:G,0)))</f>
        <v/>
      </c>
      <c r="K185" s="15"/>
      <c r="L185" s="14"/>
      <c r="M185" s="12" t="str">
        <f>IF(ISERROR(INDEX(Matches!$E:$E,MATCH($D185,Matches!H:H,0))),"",INDEX(Matches!$E:$E,MATCH($D185,Matches!H:H,0)))</f>
        <v/>
      </c>
      <c r="N185" s="15"/>
      <c r="O185" s="14"/>
      <c r="P185" s="12" t="str">
        <f>IF(ISERROR(INDEX(Matches!$E:$E,MATCH($D185,Matches!I:I,0))),"",INDEX(Matches!$E:$E,MATCH($D185,Matches!I:I,0)))</f>
        <v/>
      </c>
      <c r="Q185" s="15"/>
      <c r="R185" s="14"/>
      <c r="S185" s="12" t="str">
        <f>IF(ISERROR(INDEX(Matches!$E:$E,MATCH($D185,Matches!J:J,0))),"",INDEX(Matches!$E:$E,MATCH($D185,Matches!J:J,0)))</f>
        <v/>
      </c>
      <c r="T185" s="15"/>
      <c r="U185" s="14"/>
      <c r="V185" s="12" t="str">
        <f>IF(ISERROR(INDEX(Matches!$E:$E,MATCH($D185,Matches!K:K,0))),"",INDEX(Matches!$E:$E,MATCH($D185,Matches!K:K,0)))</f>
        <v/>
      </c>
      <c r="W185" s="15"/>
      <c r="X185" s="14"/>
      <c r="Y185" s="12" t="str">
        <f>IF(ISERROR(INDEX(Matches!$E:$E,MATCH($D185,Matches!L:L,0))),"",INDEX(Matches!$E:$E,MATCH($D185,Matches!L:L,0)))</f>
        <v/>
      </c>
      <c r="Z185" s="15"/>
      <c r="AA185" s="14"/>
    </row>
    <row r="186" spans="1:28" ht="30" customHeight="1" x14ac:dyDescent="0.25">
      <c r="B186" s="8"/>
      <c r="C186" s="8"/>
      <c r="D186" s="8"/>
      <c r="E186" s="8"/>
      <c r="F186" s="26"/>
      <c r="G186" s="12" t="str">
        <f>IF(ISERROR(INDEX(Matches!$E:$E,MATCH($D186,Matches!F:F,0))),"",INDEX(Matches!$E:$E,MATCH($D186,Matches!F:F,0)))</f>
        <v/>
      </c>
      <c r="H186" s="15"/>
      <c r="I186" s="15"/>
      <c r="J186" s="12" t="str">
        <f>IF(ISERROR(INDEX(Matches!$E:$E,MATCH($D186,Matches!G:G,0))),"",INDEX(Matches!$E:$E,MATCH($D186,Matches!G:G,0)))</f>
        <v/>
      </c>
      <c r="K186" s="15"/>
      <c r="L186" s="14"/>
      <c r="M186" s="12" t="str">
        <f>IF(ISERROR(INDEX(Matches!$E:$E,MATCH($D186,Matches!H:H,0))),"",INDEX(Matches!$E:$E,MATCH($D186,Matches!H:H,0)))</f>
        <v/>
      </c>
      <c r="N186" s="15"/>
      <c r="O186" s="14"/>
      <c r="P186" s="12" t="str">
        <f>IF(ISERROR(INDEX(Matches!$E:$E,MATCH($D186,Matches!I:I,0))),"",INDEX(Matches!$E:$E,MATCH($D186,Matches!I:I,0)))</f>
        <v/>
      </c>
      <c r="Q186" s="15"/>
      <c r="R186" s="14"/>
      <c r="S186" s="12" t="str">
        <f>IF(ISERROR(INDEX(Matches!$E:$E,MATCH($D186,Matches!J:J,0))),"",INDEX(Matches!$E:$E,MATCH($D186,Matches!J:J,0)))</f>
        <v/>
      </c>
      <c r="T186" s="15"/>
      <c r="U186" s="14"/>
      <c r="V186" s="12" t="str">
        <f>IF(ISERROR(INDEX(Matches!$E:$E,MATCH($D186,Matches!K:K,0))),"",INDEX(Matches!$E:$E,MATCH($D186,Matches!K:K,0)))</f>
        <v/>
      </c>
      <c r="W186" s="15"/>
      <c r="X186" s="14"/>
      <c r="Y186" s="12" t="str">
        <f>IF(ISERROR(INDEX(Matches!$E:$E,MATCH($D186,Matches!L:L,0))),"",INDEX(Matches!$E:$E,MATCH($D186,Matches!L:L,0)))</f>
        <v/>
      </c>
      <c r="Z186" s="15"/>
      <c r="AA186" s="14"/>
    </row>
    <row r="187" spans="1:28" ht="30" customHeight="1" x14ac:dyDescent="0.25">
      <c r="B187" s="8"/>
      <c r="C187" s="8"/>
      <c r="D187" s="8"/>
      <c r="E187" s="8"/>
      <c r="F187" s="26"/>
      <c r="G187" s="12" t="str">
        <f>IF(ISERROR(INDEX(Matches!$E:$E,MATCH($D187,Matches!F:F,0))),"",INDEX(Matches!$E:$E,MATCH($D187,Matches!F:F,0)))</f>
        <v/>
      </c>
      <c r="H187" s="15"/>
      <c r="I187" s="15"/>
      <c r="J187" s="12" t="str">
        <f>IF(ISERROR(INDEX(Matches!$E:$E,MATCH($D187,Matches!G:G,0))),"",INDEX(Matches!$E:$E,MATCH($D187,Matches!G:G,0)))</f>
        <v/>
      </c>
      <c r="K187" s="15"/>
      <c r="L187" s="14"/>
      <c r="M187" s="12" t="str">
        <f>IF(ISERROR(INDEX(Matches!$E:$E,MATCH($D187,Matches!H:H,0))),"",INDEX(Matches!$E:$E,MATCH($D187,Matches!H:H,0)))</f>
        <v/>
      </c>
      <c r="N187" s="15"/>
      <c r="O187" s="14"/>
      <c r="P187" s="12" t="str">
        <f>IF(ISERROR(INDEX(Matches!$E:$E,MATCH($D187,Matches!I:I,0))),"",INDEX(Matches!$E:$E,MATCH($D187,Matches!I:I,0)))</f>
        <v/>
      </c>
      <c r="Q187" s="15"/>
      <c r="R187" s="14"/>
      <c r="S187" s="12" t="str">
        <f>IF(ISERROR(INDEX(Matches!$E:$E,MATCH($D187,Matches!J:J,0))),"",INDEX(Matches!$E:$E,MATCH($D187,Matches!J:J,0)))</f>
        <v/>
      </c>
      <c r="T187" s="15"/>
      <c r="U187" s="14"/>
      <c r="V187" s="12" t="str">
        <f>IF(ISERROR(INDEX(Matches!$E:$E,MATCH($D187,Matches!K:K,0))),"",INDEX(Matches!$E:$E,MATCH($D187,Matches!K:K,0)))</f>
        <v/>
      </c>
      <c r="W187" s="15"/>
      <c r="X187" s="14"/>
      <c r="Y187" s="12" t="str">
        <f>IF(ISERROR(INDEX(Matches!$E:$E,MATCH($D187,Matches!L:L,0))),"",INDEX(Matches!$E:$E,MATCH($D187,Matches!L:L,0)))</f>
        <v/>
      </c>
      <c r="Z187" s="15"/>
      <c r="AA187" s="14"/>
    </row>
    <row r="188" spans="1:28" ht="30" customHeight="1" x14ac:dyDescent="0.25">
      <c r="B188" s="8"/>
      <c r="C188" s="8"/>
      <c r="D188" s="8"/>
      <c r="E188" s="8"/>
      <c r="F188" s="26"/>
      <c r="G188" s="12" t="str">
        <f>IF(ISERROR(INDEX(Matches!$E:$E,MATCH($D188,Matches!F:F,0))),"",INDEX(Matches!$E:$E,MATCH($D188,Matches!F:F,0)))</f>
        <v/>
      </c>
      <c r="H188" s="15"/>
      <c r="I188" s="15"/>
      <c r="J188" s="12" t="str">
        <f>IF(ISERROR(INDEX(Matches!$E:$E,MATCH($D188,Matches!G:G,0))),"",INDEX(Matches!$E:$E,MATCH($D188,Matches!G:G,0)))</f>
        <v/>
      </c>
      <c r="K188" s="15"/>
      <c r="L188" s="14"/>
      <c r="M188" s="12" t="str">
        <f>IF(ISERROR(INDEX(Matches!$E:$E,MATCH($D188,Matches!H:H,0))),"",INDEX(Matches!$E:$E,MATCH($D188,Matches!H:H,0)))</f>
        <v/>
      </c>
      <c r="N188" s="15"/>
      <c r="O188" s="14"/>
      <c r="P188" s="12" t="str">
        <f>IF(ISERROR(INDEX(Matches!$E:$E,MATCH($D188,Matches!I:I,0))),"",INDEX(Matches!$E:$E,MATCH($D188,Matches!I:I,0)))</f>
        <v/>
      </c>
      <c r="Q188" s="15"/>
      <c r="R188" s="14"/>
      <c r="S188" s="12" t="str">
        <f>IF(ISERROR(INDEX(Matches!$E:$E,MATCH($D188,Matches!J:J,0))),"",INDEX(Matches!$E:$E,MATCH($D188,Matches!J:J,0)))</f>
        <v/>
      </c>
      <c r="T188" s="15"/>
      <c r="U188" s="14"/>
      <c r="V188" s="12" t="str">
        <f>IF(ISERROR(INDEX(Matches!$E:$E,MATCH($D188,Matches!K:K,0))),"",INDEX(Matches!$E:$E,MATCH($D188,Matches!K:K,0)))</f>
        <v/>
      </c>
      <c r="W188" s="15"/>
      <c r="X188" s="14"/>
      <c r="Y188" s="12" t="str">
        <f>IF(ISERROR(INDEX(Matches!$E:$E,MATCH($D188,Matches!L:L,0))),"",INDEX(Matches!$E:$E,MATCH($D188,Matches!L:L,0)))</f>
        <v/>
      </c>
      <c r="Z188" s="15"/>
      <c r="AA188" s="14"/>
    </row>
    <row r="189" spans="1:28" ht="30" customHeight="1" x14ac:dyDescent="0.25">
      <c r="B189" s="8"/>
      <c r="C189" s="8"/>
      <c r="D189" s="8"/>
      <c r="E189" s="8"/>
      <c r="F189" s="26"/>
      <c r="G189" s="12" t="str">
        <f>IF(ISERROR(INDEX(Matches!$E:$E,MATCH($D189,Matches!F:F,0))),"",INDEX(Matches!$E:$E,MATCH($D189,Matches!F:F,0)))</f>
        <v/>
      </c>
      <c r="H189" s="15"/>
      <c r="I189" s="15"/>
      <c r="J189" s="12" t="str">
        <f>IF(ISERROR(INDEX(Matches!$E:$E,MATCH($D189,Matches!G:G,0))),"",INDEX(Matches!$E:$E,MATCH($D189,Matches!G:G,0)))</f>
        <v/>
      </c>
      <c r="K189" s="15"/>
      <c r="L189" s="14"/>
      <c r="M189" s="12" t="str">
        <f>IF(ISERROR(INDEX(Matches!$E:$E,MATCH($D189,Matches!H:H,0))),"",INDEX(Matches!$E:$E,MATCH($D189,Matches!H:H,0)))</f>
        <v/>
      </c>
      <c r="N189" s="15"/>
      <c r="O189" s="14"/>
      <c r="P189" s="12" t="str">
        <f>IF(ISERROR(INDEX(Matches!$E:$E,MATCH($D189,Matches!I:I,0))),"",INDEX(Matches!$E:$E,MATCH($D189,Matches!I:I,0)))</f>
        <v/>
      </c>
      <c r="Q189" s="15"/>
      <c r="R189" s="14"/>
      <c r="S189" s="12" t="str">
        <f>IF(ISERROR(INDEX(Matches!$E:$E,MATCH($D189,Matches!J:J,0))),"",INDEX(Matches!$E:$E,MATCH($D189,Matches!J:J,0)))</f>
        <v/>
      </c>
      <c r="T189" s="15"/>
      <c r="U189" s="14"/>
      <c r="V189" s="12" t="str">
        <f>IF(ISERROR(INDEX(Matches!$E:$E,MATCH($D189,Matches!K:K,0))),"",INDEX(Matches!$E:$E,MATCH($D189,Matches!K:K,0)))</f>
        <v/>
      </c>
      <c r="W189" s="15"/>
      <c r="X189" s="14"/>
      <c r="Y189" s="12" t="str">
        <f>IF(ISERROR(INDEX(Matches!$E:$E,MATCH($D189,Matches!L:L,0))),"",INDEX(Matches!$E:$E,MATCH($D189,Matches!L:L,0)))</f>
        <v/>
      </c>
      <c r="Z189" s="15"/>
      <c r="AA189" s="14"/>
    </row>
    <row r="190" spans="1:28" ht="30" customHeight="1" x14ac:dyDescent="0.25">
      <c r="B190" s="8"/>
      <c r="C190" s="8"/>
      <c r="D190" s="8"/>
      <c r="E190" s="8"/>
      <c r="F190" s="26"/>
      <c r="G190" s="12" t="str">
        <f>IF(ISERROR(INDEX(Matches!$E:$E,MATCH($D190,Matches!F:F,0))),"",INDEX(Matches!$E:$E,MATCH($D190,Matches!F:F,0)))</f>
        <v/>
      </c>
      <c r="H190" s="15"/>
      <c r="I190" s="15"/>
      <c r="J190" s="12" t="str">
        <f>IF(ISERROR(INDEX(Matches!$E:$E,MATCH($D190,Matches!G:G,0))),"",INDEX(Matches!$E:$E,MATCH($D190,Matches!G:G,0)))</f>
        <v/>
      </c>
      <c r="K190" s="15"/>
      <c r="L190" s="14"/>
      <c r="M190" s="12" t="str">
        <f>IF(ISERROR(INDEX(Matches!$E:$E,MATCH($D190,Matches!H:H,0))),"",INDEX(Matches!$E:$E,MATCH($D190,Matches!H:H,0)))</f>
        <v/>
      </c>
      <c r="N190" s="15"/>
      <c r="O190" s="14"/>
      <c r="P190" s="12" t="str">
        <f>IF(ISERROR(INDEX(Matches!$E:$E,MATCH($D190,Matches!I:I,0))),"",INDEX(Matches!$E:$E,MATCH($D190,Matches!I:I,0)))</f>
        <v/>
      </c>
      <c r="Q190" s="15"/>
      <c r="R190" s="14"/>
      <c r="S190" s="12" t="str">
        <f>IF(ISERROR(INDEX(Matches!$E:$E,MATCH($D190,Matches!J:J,0))),"",INDEX(Matches!$E:$E,MATCH($D190,Matches!J:J,0)))</f>
        <v/>
      </c>
      <c r="T190" s="15"/>
      <c r="U190" s="14"/>
      <c r="V190" s="12" t="str">
        <f>IF(ISERROR(INDEX(Matches!$E:$E,MATCH($D190,Matches!K:K,0))),"",INDEX(Matches!$E:$E,MATCH($D190,Matches!K:K,0)))</f>
        <v/>
      </c>
      <c r="W190" s="15"/>
      <c r="X190" s="14"/>
      <c r="Y190" s="12" t="str">
        <f>IF(ISERROR(INDEX(Matches!$E:$E,MATCH($D190,Matches!L:L,0))),"",INDEX(Matches!$E:$E,MATCH($D190,Matches!L:L,0)))</f>
        <v/>
      </c>
      <c r="Z190" s="15"/>
      <c r="AA190" s="14"/>
    </row>
    <row r="191" spans="1:28" ht="30" customHeight="1" thickBot="1" x14ac:dyDescent="0.3">
      <c r="B191" s="27"/>
      <c r="C191" s="27"/>
      <c r="D191" s="27"/>
      <c r="E191" s="27"/>
      <c r="F191" s="26"/>
      <c r="G191" s="28" t="str">
        <f>IF(ISERROR(INDEX(Matches!$E:$E,MATCH($D191,Matches!F:F,0))),"",INDEX(Matches!$E:$E,MATCH($D191,Matches!F:F,0)))</f>
        <v/>
      </c>
      <c r="H191" s="17"/>
      <c r="I191" s="17"/>
      <c r="J191" s="28" t="str">
        <f>IF(ISERROR(INDEX(Matches!$E:$E,MATCH($D191,Matches!G:G,0))),"",INDEX(Matches!$E:$E,MATCH($D191,Matches!G:G,0)))</f>
        <v/>
      </c>
      <c r="K191" s="17"/>
      <c r="L191" s="29"/>
      <c r="M191" s="28" t="str">
        <f>IF(ISERROR(INDEX(Matches!$E:$E,MATCH($D191,Matches!H:H,0))),"",INDEX(Matches!$E:$E,MATCH($D191,Matches!H:H,0)))</f>
        <v/>
      </c>
      <c r="N191" s="17"/>
      <c r="O191" s="29"/>
      <c r="P191" s="28" t="str">
        <f>IF(ISERROR(INDEX(Matches!$E:$E,MATCH($D191,Matches!I:I,0))),"",INDEX(Matches!$E:$E,MATCH($D191,Matches!I:I,0)))</f>
        <v/>
      </c>
      <c r="Q191" s="17"/>
      <c r="R191" s="29"/>
      <c r="S191" s="28" t="str">
        <f>IF(ISERROR(INDEX(Matches!$E:$E,MATCH($D191,Matches!J:J,0))),"",INDEX(Matches!$E:$E,MATCH($D191,Matches!J:J,0)))</f>
        <v/>
      </c>
      <c r="T191" s="17"/>
      <c r="U191" s="29"/>
      <c r="V191" s="28" t="str">
        <f>IF(ISERROR(INDEX(Matches!$E:$E,MATCH($D191,Matches!K:K,0))),"",INDEX(Matches!$E:$E,MATCH($D191,Matches!K:K,0)))</f>
        <v/>
      </c>
      <c r="W191" s="17"/>
      <c r="X191" s="29"/>
      <c r="Y191" s="28" t="str">
        <f>IF(ISERROR(INDEX(Matches!$E:$E,MATCH($D191,Matches!L:L,0))),"",INDEX(Matches!$E:$E,MATCH($D191,Matches!L:L,0)))</f>
        <v/>
      </c>
      <c r="Z191" s="17"/>
      <c r="AA191" s="29"/>
    </row>
    <row r="192" spans="1:28" ht="30" customHeight="1" thickTop="1" x14ac:dyDescent="0.25">
      <c r="B192" s="30"/>
      <c r="C192" s="30"/>
      <c r="D192" s="30"/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 t="str">
        <f>IF(SUM(M181:M191)=0,"",SUM(M181:M191))</f>
        <v/>
      </c>
      <c r="N192" s="33"/>
      <c r="O192" s="34"/>
      <c r="P192" s="32" t="str">
        <f>IF(SUM(P181:P191)=0,"",SUM(P181:P191))</f>
        <v/>
      </c>
      <c r="Q192" s="33"/>
      <c r="R192" s="34"/>
      <c r="S192" s="32" t="str">
        <f>IF(SUM(S181:S191)=0,"",SUM(S181:S191))</f>
        <v/>
      </c>
      <c r="T192" s="33"/>
      <c r="U192" s="34"/>
      <c r="V192" s="32" t="str">
        <f>IF(SUM(V181:V191)=0,"",SUM(V181:V191))</f>
        <v/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0</v>
      </c>
    </row>
    <row r="193" spans="1:29" ht="30" customHeight="1" x14ac:dyDescent="0.25">
      <c r="B193" s="21"/>
      <c r="C193" s="21"/>
      <c r="D193" s="21"/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 t="str">
        <f>IF(SUM(L181:L183)=0,"",SUM(L181:L183))</f>
        <v/>
      </c>
      <c r="M193" s="12"/>
      <c r="N193" s="15"/>
      <c r="O193" s="15" t="str">
        <f>IF(SUM(O181:O183)=0,"",SUM(O181:O183))</f>
        <v/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 t="str">
        <f>IF(SUM(X181:X183)=0,"",SUM(X181:X183))</f>
        <v/>
      </c>
      <c r="Y193" s="12"/>
      <c r="Z193" s="15"/>
      <c r="AA193" s="15" t="str">
        <f>IF(SUM(AA181:AA183)=0,"",SUM(AA181:AA183))</f>
        <v/>
      </c>
      <c r="AB193" s="2">
        <f>SUM(G193:AA193)</f>
        <v>0</v>
      </c>
      <c r="AC193" s="3">
        <f>INT(SUM(G193:AA193)/3)</f>
        <v>0</v>
      </c>
    </row>
    <row r="194" spans="1:29" ht="30" customHeight="1" thickBot="1" x14ac:dyDescent="0.3">
      <c r="B194" s="21"/>
      <c r="C194" s="21"/>
      <c r="D194" s="21"/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/>
      <c r="C195" s="21"/>
      <c r="D195" s="21"/>
      <c r="E195" s="21"/>
      <c r="F195" s="18"/>
      <c r="G195" s="124">
        <f>IF((AB192-AC193)&lt;0,0,AB192-AC193)</f>
        <v>0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/>
      <c r="C196" s="21"/>
      <c r="D196" s="21"/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/>
      <c r="C197" s="21"/>
      <c r="D197" s="21"/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/>
      <c r="C198" s="21"/>
      <c r="D198" s="21"/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SPORTING LESBIANS</v>
      </c>
      <c r="C200" s="131"/>
      <c r="D200" s="132"/>
      <c r="E200" s="136" t="str">
        <f>INDEX(Owners!$A:$A,MATCH(B200,Owners!$B:$B,0))</f>
        <v>Paul Fiddler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f>A4+4</f>
        <v>30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/>
      <c r="C202" s="8"/>
      <c r="D202" s="8"/>
      <c r="E202" s="85"/>
      <c r="F202" s="26"/>
      <c r="G202" s="9" t="str">
        <f>IF(ISERROR(INDEX(Matches!$E:$E,MATCH($D202,Matches!F:F,0))),"",INDEX(Matches!$E:$E,MATCH($D202,Matches!F:F,0)))</f>
        <v/>
      </c>
      <c r="H202" s="10" t="s">
        <v>397</v>
      </c>
      <c r="I202" s="11" t="str">
        <f>IF(ISERROR(INDEX(Matches!$E:$E,MATCH($D202,Matches!F:F,0))),"",INDEX(Matches!$E:$E,MATCH($D202,Matches!F:F,0)))</f>
        <v/>
      </c>
      <c r="J202" s="12" t="str">
        <f>IF(ISERROR(INDEX(Matches!$E:$E,MATCH($D202,Matches!G:G,0))),"",INDEX(Matches!$E:$E,MATCH($D202,Matches!G:G,0)))</f>
        <v/>
      </c>
      <c r="K202" s="13" t="s">
        <v>397</v>
      </c>
      <c r="L202" s="14" t="str">
        <f>IF(ISERROR(INDEX(Matches!$E:$E,MATCH($D202,Matches!G:G,0))),"",INDEX(Matches!$E:$E,MATCH($D202,Matches!G:G,0)))</f>
        <v/>
      </c>
      <c r="M202" s="12" t="str">
        <f>IF(ISERROR(INDEX(Matches!$E:$E,MATCH($D202,Matches!H:H,0))),"",INDEX(Matches!$E:$E,MATCH($D202,Matches!H:H,0)))</f>
        <v/>
      </c>
      <c r="N202" s="13" t="s">
        <v>397</v>
      </c>
      <c r="O202" s="14" t="str">
        <f>IF(ISERROR(INDEX(Matches!$E:$E,MATCH($D202,Matches!H:H,0))),"",INDEX(Matches!$E:$E,MATCH($D202,Matches!H:H,0)))</f>
        <v/>
      </c>
      <c r="P202" s="12" t="str">
        <f>IF(ISERROR(INDEX(Matches!$E:$E,MATCH($D202,Matches!I:I,0))),"",INDEX(Matches!$E:$E,MATCH($D202,Matches!I:I,0)))</f>
        <v/>
      </c>
      <c r="Q202" s="13" t="s">
        <v>397</v>
      </c>
      <c r="R202" s="14" t="str">
        <f>IF(ISERROR(INDEX(Matches!$E:$E,MATCH($D202,Matches!I:I,0))),"",INDEX(Matches!$E:$E,MATCH($D202,Matches!I:I,0)))</f>
        <v/>
      </c>
      <c r="S202" s="12" t="str">
        <f>IF(ISERROR(INDEX(Matches!$E:$E,MATCH($D202,Matches!J:J,0))),"",INDEX(Matches!$E:$E,MATCH($D202,Matches!J:J,0)))</f>
        <v/>
      </c>
      <c r="T202" s="13" t="s">
        <v>397</v>
      </c>
      <c r="U202" s="14" t="str">
        <f>IF(ISERROR(INDEX(Matches!$E:$E,MATCH($D202,Matches!J:J,0))),"",INDEX(Matches!$E:$E,MATCH($D202,Matches!J:J,0)))</f>
        <v/>
      </c>
      <c r="V202" s="12" t="str">
        <f>IF(ISERROR(INDEX(Matches!$E:$E,MATCH($D202,Matches!K:K,0))),"",INDEX(Matches!$E:$E,MATCH($D202,Matches!K:K,0)))</f>
        <v/>
      </c>
      <c r="W202" s="13" t="s">
        <v>397</v>
      </c>
      <c r="X202" s="14" t="str">
        <f>IF(ISERROR(INDEX(Matches!$E:$E,MATCH($D202,Matches!K:K,0))),"",INDEX(Matches!$E:$E,MATCH($D202,Matches!K:K,0)))</f>
        <v/>
      </c>
      <c r="Y202" s="12" t="str">
        <f>IF(ISERROR(INDEX(Matches!$E:$E,MATCH($D202,Matches!L:L,0))),"",INDEX(Matches!$E:$E,MATCH($D202,Matches!L:L,0)))</f>
        <v/>
      </c>
      <c r="Z202" s="13" t="s">
        <v>397</v>
      </c>
      <c r="AA202" s="14" t="str">
        <f>IF(ISERROR(INDEX(Matches!$E:$E,MATCH($D202,Matches!L:L,0))),"",INDEX(Matches!$E:$E,MATCH($D202,Matches!L:L,0)))</f>
        <v/>
      </c>
    </row>
    <row r="203" spans="1:29" ht="30" customHeight="1" x14ac:dyDescent="0.25">
      <c r="B203" s="8"/>
      <c r="C203" s="8"/>
      <c r="D203" s="8"/>
      <c r="E203" s="20"/>
      <c r="F203" s="26"/>
      <c r="G203" s="12" t="str">
        <f>IF(ISERROR(INDEX(Matches!$E:$E,MATCH($D203,Matches!F:F,0))),"",INDEX(Matches!$E:$E,MATCH($D203,Matches!F:F,0)))</f>
        <v/>
      </c>
      <c r="H203" s="13" t="s">
        <v>397</v>
      </c>
      <c r="I203" s="15" t="str">
        <f>IF(ISERROR(INDEX(Matches!$E:$E,MATCH($D203,Matches!F:F,0))),"",INDEX(Matches!$E:$E,MATCH($D203,Matches!F:F,0)))</f>
        <v/>
      </c>
      <c r="J203" s="12" t="str">
        <f>IF(ISERROR(INDEX(Matches!$E:$E,MATCH($D203,Matches!G:G,0))),"",INDEX(Matches!$E:$E,MATCH($D203,Matches!G:G,0)))</f>
        <v/>
      </c>
      <c r="K203" s="13" t="s">
        <v>397</v>
      </c>
      <c r="L203" s="14" t="str">
        <f>IF(ISERROR(INDEX(Matches!$E:$E,MATCH($D203,Matches!G:G,0))),"",INDEX(Matches!$E:$E,MATCH($D203,Matches!G:G,0)))</f>
        <v/>
      </c>
      <c r="M203" s="12" t="str">
        <f>IF(ISERROR(INDEX(Matches!$E:$E,MATCH($D203,Matches!H:H,0))),"",INDEX(Matches!$E:$E,MATCH($D203,Matches!H:H,0)))</f>
        <v/>
      </c>
      <c r="N203" s="13" t="s">
        <v>397</v>
      </c>
      <c r="O203" s="14" t="str">
        <f>IF(ISERROR(INDEX(Matches!$E:$E,MATCH($D203,Matches!H:H,0))),"",INDEX(Matches!$E:$E,MATCH($D203,Matches!H:H,0)))</f>
        <v/>
      </c>
      <c r="P203" s="12" t="str">
        <f>IF(ISERROR(INDEX(Matches!$E:$E,MATCH($D203,Matches!I:I,0))),"",INDEX(Matches!$E:$E,MATCH($D203,Matches!I:I,0)))</f>
        <v/>
      </c>
      <c r="Q203" s="13" t="s">
        <v>397</v>
      </c>
      <c r="R203" s="14" t="str">
        <f>IF(ISERROR(INDEX(Matches!$E:$E,MATCH($D203,Matches!I:I,0))),"",INDEX(Matches!$E:$E,MATCH($D203,Matches!I:I,0)))</f>
        <v/>
      </c>
      <c r="S203" s="12" t="str">
        <f>IF(ISERROR(INDEX(Matches!$E:$E,MATCH($D203,Matches!J:J,0))),"",INDEX(Matches!$E:$E,MATCH($D203,Matches!J:J,0)))</f>
        <v/>
      </c>
      <c r="T203" s="13" t="s">
        <v>397</v>
      </c>
      <c r="U203" s="14" t="str">
        <f>IF(ISERROR(INDEX(Matches!$E:$E,MATCH($D203,Matches!J:J,0))),"",INDEX(Matches!$E:$E,MATCH($D203,Matches!J:J,0)))</f>
        <v/>
      </c>
      <c r="V203" s="12" t="str">
        <f>IF(ISERROR(INDEX(Matches!$E:$E,MATCH($D203,Matches!K:K,0))),"",INDEX(Matches!$E:$E,MATCH($D203,Matches!K:K,0)))</f>
        <v/>
      </c>
      <c r="W203" s="13" t="s">
        <v>397</v>
      </c>
      <c r="X203" s="14" t="str">
        <f>IF(ISERROR(INDEX(Matches!$E:$E,MATCH($D203,Matches!K:K,0))),"",INDEX(Matches!$E:$E,MATCH($D203,Matches!K:K,0)))</f>
        <v/>
      </c>
      <c r="Y203" s="12" t="str">
        <f>IF(ISERROR(INDEX(Matches!$E:$E,MATCH($D203,Matches!L:L,0))),"",INDEX(Matches!$E:$E,MATCH($D203,Matches!L:L,0)))</f>
        <v/>
      </c>
      <c r="Z203" s="13" t="s">
        <v>397</v>
      </c>
      <c r="AA203" s="14" t="str">
        <f>IF(ISERROR(INDEX(Matches!$E:$E,MATCH($D203,Matches!L:L,0))),"",INDEX(Matches!$E:$E,MATCH($D203,Matches!L:L,0)))</f>
        <v/>
      </c>
    </row>
    <row r="204" spans="1:29" ht="30" customHeight="1" x14ac:dyDescent="0.25">
      <c r="B204" s="8"/>
      <c r="C204" s="8"/>
      <c r="D204" s="8"/>
      <c r="E204" s="20"/>
      <c r="F204" s="26"/>
      <c r="G204" s="12" t="str">
        <f>IF(ISERROR(INDEX(Matches!$E:$E,MATCH($D204,Matches!F:F,0))),"",INDEX(Matches!$E:$E,MATCH($D204,Matches!F:F,0)))</f>
        <v/>
      </c>
      <c r="H204" s="13" t="s">
        <v>397</v>
      </c>
      <c r="I204" s="15" t="str">
        <f>IF(ISERROR(INDEX(Matches!$E:$E,MATCH($D204,Matches!F:F,0))),"",INDEX(Matches!$E:$E,MATCH($D204,Matches!F:F,0)))</f>
        <v/>
      </c>
      <c r="J204" s="12" t="str">
        <f>IF(ISERROR(INDEX(Matches!$E:$E,MATCH($D204,Matches!G:G,0))),"",INDEX(Matches!$E:$E,MATCH($D204,Matches!G:G,0)))</f>
        <v/>
      </c>
      <c r="K204" s="13" t="s">
        <v>397</v>
      </c>
      <c r="L204" s="14" t="str">
        <f>IF(ISERROR(INDEX(Matches!$E:$E,MATCH($D204,Matches!G:G,0))),"",INDEX(Matches!$E:$E,MATCH($D204,Matches!G:G,0)))</f>
        <v/>
      </c>
      <c r="M204" s="12" t="str">
        <f>IF(ISERROR(INDEX(Matches!$E:$E,MATCH($D204,Matches!H:H,0))),"",INDEX(Matches!$E:$E,MATCH($D204,Matches!H:H,0)))</f>
        <v/>
      </c>
      <c r="N204" s="13" t="s">
        <v>397</v>
      </c>
      <c r="O204" s="14" t="str">
        <f>IF(ISERROR(INDEX(Matches!$E:$E,MATCH($D204,Matches!H:H,0))),"",INDEX(Matches!$E:$E,MATCH($D204,Matches!H:H,0)))</f>
        <v/>
      </c>
      <c r="P204" s="12" t="str">
        <f>IF(ISERROR(INDEX(Matches!$E:$E,MATCH($D204,Matches!I:I,0))),"",INDEX(Matches!$E:$E,MATCH($D204,Matches!I:I,0)))</f>
        <v/>
      </c>
      <c r="Q204" s="13" t="s">
        <v>397</v>
      </c>
      <c r="R204" s="14" t="str">
        <f>IF(ISERROR(INDEX(Matches!$E:$E,MATCH($D204,Matches!I:I,0))),"",INDEX(Matches!$E:$E,MATCH($D204,Matches!I:I,0)))</f>
        <v/>
      </c>
      <c r="S204" s="12" t="str">
        <f>IF(ISERROR(INDEX(Matches!$E:$E,MATCH($D204,Matches!J:J,0))),"",INDEX(Matches!$E:$E,MATCH($D204,Matches!J:J,0)))</f>
        <v/>
      </c>
      <c r="T204" s="13" t="s">
        <v>397</v>
      </c>
      <c r="U204" s="14" t="str">
        <f>IF(ISERROR(INDEX(Matches!$E:$E,MATCH($D204,Matches!J:J,0))),"",INDEX(Matches!$E:$E,MATCH($D204,Matches!J:J,0)))</f>
        <v/>
      </c>
      <c r="V204" s="12" t="str">
        <f>IF(ISERROR(INDEX(Matches!$E:$E,MATCH($D204,Matches!K:K,0))),"",INDEX(Matches!$E:$E,MATCH($D204,Matches!K:K,0)))</f>
        <v/>
      </c>
      <c r="W204" s="13" t="s">
        <v>397</v>
      </c>
      <c r="X204" s="14" t="str">
        <f>IF(ISERROR(INDEX(Matches!$E:$E,MATCH($D204,Matches!K:K,0))),"",INDEX(Matches!$E:$E,MATCH($D204,Matches!K:K,0)))</f>
        <v/>
      </c>
      <c r="Y204" s="12" t="str">
        <f>IF(ISERROR(INDEX(Matches!$E:$E,MATCH($D204,Matches!L:L,0))),"",INDEX(Matches!$E:$E,MATCH($D204,Matches!L:L,0)))</f>
        <v/>
      </c>
      <c r="Z204" s="13" t="s">
        <v>397</v>
      </c>
      <c r="AA204" s="14" t="str">
        <f>IF(ISERROR(INDEX(Matches!$E:$E,MATCH($D204,Matches!L:L,0))),"",INDEX(Matches!$E:$E,MATCH($D204,Matches!L:L,0)))</f>
        <v/>
      </c>
    </row>
    <row r="205" spans="1:29" ht="30" customHeight="1" x14ac:dyDescent="0.25">
      <c r="B205" s="8"/>
      <c r="C205" s="8"/>
      <c r="D205" s="8"/>
      <c r="E205" s="20"/>
      <c r="F205" s="26"/>
      <c r="G205" s="12" t="str">
        <f>IF(ISERROR(INDEX(Matches!$E:$E,MATCH($D205,Matches!F:F,0))),"",INDEX(Matches!$E:$E,MATCH($D205,Matches!F:F,0)))</f>
        <v/>
      </c>
      <c r="H205" s="15"/>
      <c r="I205" s="15"/>
      <c r="J205" s="12" t="str">
        <f>IF(ISERROR(INDEX(Matches!$E:$E,MATCH($D205,Matches!G:G,0))),"",INDEX(Matches!$E:$E,MATCH($D205,Matches!G:G,0)))</f>
        <v/>
      </c>
      <c r="K205" s="15"/>
      <c r="L205" s="14"/>
      <c r="M205" s="12" t="str">
        <f>IF(ISERROR(INDEX(Matches!$E:$E,MATCH($D205,Matches!H:H,0))),"",INDEX(Matches!$E:$E,MATCH($D205,Matches!H:H,0)))</f>
        <v/>
      </c>
      <c r="N205" s="15"/>
      <c r="O205" s="14"/>
      <c r="P205" s="12" t="str">
        <f>IF(ISERROR(INDEX(Matches!$E:$E,MATCH($D205,Matches!I:I,0))),"",INDEX(Matches!$E:$E,MATCH($D205,Matches!I:I,0)))</f>
        <v/>
      </c>
      <c r="Q205" s="15"/>
      <c r="R205" s="14"/>
      <c r="S205" s="12" t="str">
        <f>IF(ISERROR(INDEX(Matches!$E:$E,MATCH($D205,Matches!J:J,0))),"",INDEX(Matches!$E:$E,MATCH($D205,Matches!J:J,0)))</f>
        <v/>
      </c>
      <c r="T205" s="15"/>
      <c r="U205" s="14"/>
      <c r="V205" s="12" t="str">
        <f>IF(ISERROR(INDEX(Matches!$E:$E,MATCH($D205,Matches!K:K,0))),"",INDEX(Matches!$E:$E,MATCH($D205,Matches!K:K,0)))</f>
        <v/>
      </c>
      <c r="W205" s="15"/>
      <c r="X205" s="14"/>
      <c r="Y205" s="12" t="str">
        <f>IF(ISERROR(INDEX(Matches!$E:$E,MATCH($D205,Matches!L:L,0))),"",INDEX(Matches!$E:$E,MATCH($D205,Matches!L:L,0)))</f>
        <v/>
      </c>
      <c r="Z205" s="15"/>
      <c r="AA205" s="14"/>
    </row>
    <row r="206" spans="1:29" ht="30" customHeight="1" x14ac:dyDescent="0.25">
      <c r="B206" s="8"/>
      <c r="C206" s="8"/>
      <c r="D206" s="8"/>
      <c r="E206" s="20"/>
      <c r="F206" s="26"/>
      <c r="G206" s="12" t="str">
        <f>IF(ISERROR(INDEX(Matches!$E:$E,MATCH($D206,Matches!F:F,0))),"",INDEX(Matches!$E:$E,MATCH($D206,Matches!F:F,0)))</f>
        <v/>
      </c>
      <c r="H206" s="15"/>
      <c r="I206" s="15"/>
      <c r="J206" s="12" t="str">
        <f>IF(ISERROR(INDEX(Matches!$E:$E,MATCH($D206,Matches!G:G,0))),"",INDEX(Matches!$E:$E,MATCH($D206,Matches!G:G,0)))</f>
        <v/>
      </c>
      <c r="K206" s="15"/>
      <c r="L206" s="14"/>
      <c r="M206" s="12" t="str">
        <f>IF(ISERROR(INDEX(Matches!$E:$E,MATCH($D206,Matches!H:H,0))),"",INDEX(Matches!$E:$E,MATCH($D206,Matches!H:H,0)))</f>
        <v/>
      </c>
      <c r="N206" s="15"/>
      <c r="O206" s="14"/>
      <c r="P206" s="12" t="str">
        <f>IF(ISERROR(INDEX(Matches!$E:$E,MATCH($D206,Matches!I:I,0))),"",INDEX(Matches!$E:$E,MATCH($D206,Matches!I:I,0)))</f>
        <v/>
      </c>
      <c r="Q206" s="15"/>
      <c r="R206" s="14"/>
      <c r="S206" s="12" t="str">
        <f>IF(ISERROR(INDEX(Matches!$E:$E,MATCH($D206,Matches!J:J,0))),"",INDEX(Matches!$E:$E,MATCH($D206,Matches!J:J,0)))</f>
        <v/>
      </c>
      <c r="T206" s="15"/>
      <c r="U206" s="14"/>
      <c r="V206" s="12" t="str">
        <f>IF(ISERROR(INDEX(Matches!$E:$E,MATCH($D206,Matches!K:K,0))),"",INDEX(Matches!$E:$E,MATCH($D206,Matches!K:K,0)))</f>
        <v/>
      </c>
      <c r="W206" s="15"/>
      <c r="X206" s="14"/>
      <c r="Y206" s="12" t="str">
        <f>IF(ISERROR(INDEX(Matches!$E:$E,MATCH($D206,Matches!L:L,0))),"",INDEX(Matches!$E:$E,MATCH($D206,Matches!L:L,0)))</f>
        <v/>
      </c>
      <c r="Z206" s="15"/>
      <c r="AA206" s="14"/>
    </row>
    <row r="207" spans="1:29" ht="30" customHeight="1" x14ac:dyDescent="0.25">
      <c r="B207" s="8"/>
      <c r="C207" s="8"/>
      <c r="D207" s="8"/>
      <c r="E207" s="20"/>
      <c r="F207" s="26"/>
      <c r="G207" s="12" t="str">
        <f>IF(ISERROR(INDEX(Matches!$E:$E,MATCH($D207,Matches!F:F,0))),"",INDEX(Matches!$E:$E,MATCH($D207,Matches!F:F,0)))</f>
        <v/>
      </c>
      <c r="H207" s="15"/>
      <c r="I207" s="15"/>
      <c r="J207" s="12" t="str">
        <f>IF(ISERROR(INDEX(Matches!$E:$E,MATCH($D207,Matches!G:G,0))),"",INDEX(Matches!$E:$E,MATCH($D207,Matches!G:G,0)))</f>
        <v/>
      </c>
      <c r="K207" s="15"/>
      <c r="L207" s="14"/>
      <c r="M207" s="12" t="str">
        <f>IF(ISERROR(INDEX(Matches!$E:$E,MATCH($D207,Matches!H:H,0))),"",INDEX(Matches!$E:$E,MATCH($D207,Matches!H:H,0)))</f>
        <v/>
      </c>
      <c r="N207" s="15"/>
      <c r="O207" s="14"/>
      <c r="P207" s="12" t="str">
        <f>IF(ISERROR(INDEX(Matches!$E:$E,MATCH($D207,Matches!I:I,0))),"",INDEX(Matches!$E:$E,MATCH($D207,Matches!I:I,0)))</f>
        <v/>
      </c>
      <c r="Q207" s="15"/>
      <c r="R207" s="14"/>
      <c r="S207" s="12" t="str">
        <f>IF(ISERROR(INDEX(Matches!$E:$E,MATCH($D207,Matches!J:J,0))),"",INDEX(Matches!$E:$E,MATCH($D207,Matches!J:J,0)))</f>
        <v/>
      </c>
      <c r="T207" s="15"/>
      <c r="U207" s="14"/>
      <c r="V207" s="12" t="str">
        <f>IF(ISERROR(INDEX(Matches!$E:$E,MATCH($D207,Matches!K:K,0))),"",INDEX(Matches!$E:$E,MATCH($D207,Matches!K:K,0)))</f>
        <v/>
      </c>
      <c r="W207" s="15"/>
      <c r="X207" s="14"/>
      <c r="Y207" s="12" t="str">
        <f>IF(ISERROR(INDEX(Matches!$E:$E,MATCH($D207,Matches!L:L,0))),"",INDEX(Matches!$E:$E,MATCH($D207,Matches!L:L,0)))</f>
        <v/>
      </c>
      <c r="Z207" s="15"/>
      <c r="AA207" s="14"/>
    </row>
    <row r="208" spans="1:29" ht="30" customHeight="1" x14ac:dyDescent="0.25">
      <c r="B208" s="8"/>
      <c r="C208" s="8"/>
      <c r="D208" s="8"/>
      <c r="E208" s="20"/>
      <c r="F208" s="26"/>
      <c r="G208" s="12" t="str">
        <f>IF(ISERROR(INDEX(Matches!$E:$E,MATCH($D208,Matches!F:F,0))),"",INDEX(Matches!$E:$E,MATCH($D208,Matches!F:F,0)))</f>
        <v/>
      </c>
      <c r="H208" s="15"/>
      <c r="I208" s="15"/>
      <c r="J208" s="12" t="str">
        <f>IF(ISERROR(INDEX(Matches!$E:$E,MATCH($D208,Matches!G:G,0))),"",INDEX(Matches!$E:$E,MATCH($D208,Matches!G:G,0)))</f>
        <v/>
      </c>
      <c r="K208" s="15"/>
      <c r="L208" s="14"/>
      <c r="M208" s="12" t="str">
        <f>IF(ISERROR(INDEX(Matches!$E:$E,MATCH($D208,Matches!H:H,0))),"",INDEX(Matches!$E:$E,MATCH($D208,Matches!H:H,0)))</f>
        <v/>
      </c>
      <c r="N208" s="15"/>
      <c r="O208" s="14"/>
      <c r="P208" s="12" t="str">
        <f>IF(ISERROR(INDEX(Matches!$E:$E,MATCH($D208,Matches!I:I,0))),"",INDEX(Matches!$E:$E,MATCH($D208,Matches!I:I,0)))</f>
        <v/>
      </c>
      <c r="Q208" s="15"/>
      <c r="R208" s="14"/>
      <c r="S208" s="12" t="str">
        <f>IF(ISERROR(INDEX(Matches!$E:$E,MATCH($D208,Matches!J:J,0))),"",INDEX(Matches!$E:$E,MATCH($D208,Matches!J:J,0)))</f>
        <v/>
      </c>
      <c r="T208" s="15"/>
      <c r="U208" s="14"/>
      <c r="V208" s="12" t="str">
        <f>IF(ISERROR(INDEX(Matches!$E:$E,MATCH($D208,Matches!K:K,0))),"",INDEX(Matches!$E:$E,MATCH($D208,Matches!K:K,0)))</f>
        <v/>
      </c>
      <c r="W208" s="15"/>
      <c r="X208" s="14"/>
      <c r="Y208" s="12" t="str">
        <f>IF(ISERROR(INDEX(Matches!$E:$E,MATCH($D208,Matches!L:L,0))),"",INDEX(Matches!$E:$E,MATCH($D208,Matches!L:L,0)))</f>
        <v/>
      </c>
      <c r="Z208" s="15"/>
      <c r="AA208" s="14"/>
    </row>
    <row r="209" spans="1:29" ht="30" customHeight="1" x14ac:dyDescent="0.25">
      <c r="B209" s="8"/>
      <c r="C209" s="8"/>
      <c r="D209" s="8"/>
      <c r="E209" s="20"/>
      <c r="F209" s="26"/>
      <c r="G209" s="12" t="str">
        <f>IF(ISERROR(INDEX(Matches!$E:$E,MATCH($D209,Matches!F:F,0))),"",INDEX(Matches!$E:$E,MATCH($D209,Matches!F:F,0)))</f>
        <v/>
      </c>
      <c r="H209" s="15"/>
      <c r="I209" s="15"/>
      <c r="J209" s="12" t="str">
        <f>IF(ISERROR(INDEX(Matches!$E:$E,MATCH($D209,Matches!G:G,0))),"",INDEX(Matches!$E:$E,MATCH($D209,Matches!G:G,0)))</f>
        <v/>
      </c>
      <c r="K209" s="15"/>
      <c r="L209" s="14"/>
      <c r="M209" s="12" t="str">
        <f>IF(ISERROR(INDEX(Matches!$E:$E,MATCH($D209,Matches!H:H,0))),"",INDEX(Matches!$E:$E,MATCH($D209,Matches!H:H,0)))</f>
        <v/>
      </c>
      <c r="N209" s="15"/>
      <c r="O209" s="14"/>
      <c r="P209" s="12" t="str">
        <f>IF(ISERROR(INDEX(Matches!$E:$E,MATCH($D209,Matches!I:I,0))),"",INDEX(Matches!$E:$E,MATCH($D209,Matches!I:I,0)))</f>
        <v/>
      </c>
      <c r="Q209" s="15"/>
      <c r="R209" s="14"/>
      <c r="S209" s="12" t="str">
        <f>IF(ISERROR(INDEX(Matches!$E:$E,MATCH($D209,Matches!J:J,0))),"",INDEX(Matches!$E:$E,MATCH($D209,Matches!J:J,0)))</f>
        <v/>
      </c>
      <c r="T209" s="15"/>
      <c r="U209" s="14"/>
      <c r="V209" s="12" t="str">
        <f>IF(ISERROR(INDEX(Matches!$E:$E,MATCH($D209,Matches!K:K,0))),"",INDEX(Matches!$E:$E,MATCH($D209,Matches!K:K,0)))</f>
        <v/>
      </c>
      <c r="W209" s="15"/>
      <c r="X209" s="14"/>
      <c r="Y209" s="12" t="str">
        <f>IF(ISERROR(INDEX(Matches!$E:$E,MATCH($D209,Matches!L:L,0))),"",INDEX(Matches!$E:$E,MATCH($D209,Matches!L:L,0)))</f>
        <v/>
      </c>
      <c r="Z209" s="15"/>
      <c r="AA209" s="14"/>
    </row>
    <row r="210" spans="1:29" ht="30" customHeight="1" x14ac:dyDescent="0.25">
      <c r="B210" s="8"/>
      <c r="C210" s="8"/>
      <c r="D210" s="8"/>
      <c r="E210" s="20"/>
      <c r="F210" s="26"/>
      <c r="G210" s="12" t="str">
        <f>IF(ISERROR(INDEX(Matches!$E:$E,MATCH($D210,Matches!F:F,0))),"",INDEX(Matches!$E:$E,MATCH($D210,Matches!F:F,0)))</f>
        <v/>
      </c>
      <c r="H210" s="15"/>
      <c r="I210" s="15"/>
      <c r="J210" s="12" t="str">
        <f>IF(ISERROR(INDEX(Matches!$E:$E,MATCH($D210,Matches!G:G,0))),"",INDEX(Matches!$E:$E,MATCH($D210,Matches!G:G,0)))</f>
        <v/>
      </c>
      <c r="K210" s="15"/>
      <c r="L210" s="14"/>
      <c r="M210" s="12" t="str">
        <f>IF(ISERROR(INDEX(Matches!$E:$E,MATCH($D210,Matches!H:H,0))),"",INDEX(Matches!$E:$E,MATCH($D210,Matches!H:H,0)))</f>
        <v/>
      </c>
      <c r="N210" s="15"/>
      <c r="O210" s="14"/>
      <c r="P210" s="12" t="str">
        <f>IF(ISERROR(INDEX(Matches!$E:$E,MATCH($D210,Matches!I:I,0))),"",INDEX(Matches!$E:$E,MATCH($D210,Matches!I:I,0)))</f>
        <v/>
      </c>
      <c r="Q210" s="15"/>
      <c r="R210" s="14"/>
      <c r="S210" s="12" t="str">
        <f>IF(ISERROR(INDEX(Matches!$E:$E,MATCH($D210,Matches!J:J,0))),"",INDEX(Matches!$E:$E,MATCH($D210,Matches!J:J,0)))</f>
        <v/>
      </c>
      <c r="T210" s="15"/>
      <c r="U210" s="14"/>
      <c r="V210" s="12" t="str">
        <f>IF(ISERROR(INDEX(Matches!$E:$E,MATCH($D210,Matches!K:K,0))),"",INDEX(Matches!$E:$E,MATCH($D210,Matches!K:K,0)))</f>
        <v/>
      </c>
      <c r="W210" s="15"/>
      <c r="X210" s="14"/>
      <c r="Y210" s="12" t="str">
        <f>IF(ISERROR(INDEX(Matches!$E:$E,MATCH($D210,Matches!L:L,0))),"",INDEX(Matches!$E:$E,MATCH($D210,Matches!L:L,0)))</f>
        <v/>
      </c>
      <c r="Z210" s="15"/>
      <c r="AA210" s="14"/>
    </row>
    <row r="211" spans="1:29" ht="30" customHeight="1" x14ac:dyDescent="0.25">
      <c r="B211" s="8"/>
      <c r="C211" s="8"/>
      <c r="D211" s="8"/>
      <c r="E211" s="20"/>
      <c r="F211" s="26"/>
      <c r="G211" s="12" t="str">
        <f>IF(ISERROR(INDEX(Matches!$E:$E,MATCH($D211,Matches!F:F,0))),"",INDEX(Matches!$E:$E,MATCH($D211,Matches!F:F,0)))</f>
        <v/>
      </c>
      <c r="H211" s="15"/>
      <c r="I211" s="15"/>
      <c r="J211" s="12" t="str">
        <f>IF(ISERROR(INDEX(Matches!$E:$E,MATCH($D211,Matches!G:G,0))),"",INDEX(Matches!$E:$E,MATCH($D211,Matches!G:G,0)))</f>
        <v/>
      </c>
      <c r="K211" s="15"/>
      <c r="L211" s="14"/>
      <c r="M211" s="12" t="str">
        <f>IF(ISERROR(INDEX(Matches!$E:$E,MATCH($D211,Matches!H:H,0))),"",INDEX(Matches!$E:$E,MATCH($D211,Matches!H:H,0)))</f>
        <v/>
      </c>
      <c r="N211" s="15"/>
      <c r="O211" s="14"/>
      <c r="P211" s="12" t="str">
        <f>IF(ISERROR(INDEX(Matches!$E:$E,MATCH($D211,Matches!I:I,0))),"",INDEX(Matches!$E:$E,MATCH($D211,Matches!I:I,0)))</f>
        <v/>
      </c>
      <c r="Q211" s="15"/>
      <c r="R211" s="14"/>
      <c r="S211" s="12" t="str">
        <f>IF(ISERROR(INDEX(Matches!$E:$E,MATCH($D211,Matches!J:J,0))),"",INDEX(Matches!$E:$E,MATCH($D211,Matches!J:J,0)))</f>
        <v/>
      </c>
      <c r="T211" s="15"/>
      <c r="U211" s="14"/>
      <c r="V211" s="12" t="str">
        <f>IF(ISERROR(INDEX(Matches!$E:$E,MATCH($D211,Matches!K:K,0))),"",INDEX(Matches!$E:$E,MATCH($D211,Matches!K:K,0)))</f>
        <v/>
      </c>
      <c r="W211" s="15"/>
      <c r="X211" s="14"/>
      <c r="Y211" s="12" t="str">
        <f>IF(ISERROR(INDEX(Matches!$E:$E,MATCH($D211,Matches!L:L,0))),"",INDEX(Matches!$E:$E,MATCH($D211,Matches!L:L,0)))</f>
        <v/>
      </c>
      <c r="Z211" s="15"/>
      <c r="AA211" s="14"/>
    </row>
    <row r="212" spans="1:29" ht="30" customHeight="1" thickBot="1" x14ac:dyDescent="0.3">
      <c r="B212" s="27"/>
      <c r="C212" s="27"/>
      <c r="D212" s="27"/>
      <c r="E212" s="35"/>
      <c r="F212" s="26"/>
      <c r="G212" s="28" t="str">
        <f>IF(ISERROR(INDEX(Matches!$E:$E,MATCH($D212,Matches!F:F,0))),"",INDEX(Matches!$E:$E,MATCH($D212,Matches!F:F,0)))</f>
        <v/>
      </c>
      <c r="H212" s="17"/>
      <c r="I212" s="17"/>
      <c r="J212" s="28" t="str">
        <f>IF(ISERROR(INDEX(Matches!$E:$E,MATCH($D212,Matches!G:G,0))),"",INDEX(Matches!$E:$E,MATCH($D212,Matches!G:G,0)))</f>
        <v/>
      </c>
      <c r="K212" s="17"/>
      <c r="L212" s="29"/>
      <c r="M212" s="28" t="str">
        <f>IF(ISERROR(INDEX(Matches!$E:$E,MATCH($D212,Matches!H:H,0))),"",INDEX(Matches!$E:$E,MATCH($D212,Matches!H:H,0)))</f>
        <v/>
      </c>
      <c r="N212" s="17"/>
      <c r="O212" s="29"/>
      <c r="P212" s="28" t="str">
        <f>IF(ISERROR(INDEX(Matches!$E:$E,MATCH($D212,Matches!I:I,0))),"",INDEX(Matches!$E:$E,MATCH($D212,Matches!I:I,0)))</f>
        <v/>
      </c>
      <c r="Q212" s="17"/>
      <c r="R212" s="29"/>
      <c r="S212" s="28" t="str">
        <f>IF(ISERROR(INDEX(Matches!$E:$E,MATCH($D212,Matches!J:J,0))),"",INDEX(Matches!$E:$E,MATCH($D212,Matches!J:J,0)))</f>
        <v/>
      </c>
      <c r="T212" s="17"/>
      <c r="U212" s="29"/>
      <c r="V212" s="28" t="str">
        <f>IF(ISERROR(INDEX(Matches!$E:$E,MATCH($D212,Matches!K:K,0))),"",INDEX(Matches!$E:$E,MATCH($D212,Matches!K:K,0)))</f>
        <v/>
      </c>
      <c r="W212" s="17"/>
      <c r="X212" s="29"/>
      <c r="Y212" s="28" t="str">
        <f>IF(ISERROR(INDEX(Matches!$E:$E,MATCH($D212,Matches!L:L,0))),"",INDEX(Matches!$E:$E,MATCH($D212,Matches!L:L,0)))</f>
        <v/>
      </c>
      <c r="Z212" s="17"/>
      <c r="AA212" s="29"/>
    </row>
    <row r="213" spans="1:29" ht="30" customHeight="1" thickTop="1" x14ac:dyDescent="0.25">
      <c r="B213" s="30"/>
      <c r="C213" s="30"/>
      <c r="D213" s="30"/>
      <c r="E213" s="36"/>
      <c r="F213" s="31"/>
      <c r="G213" s="32"/>
      <c r="H213" s="33"/>
      <c r="I213" s="33"/>
      <c r="J213" s="32" t="str">
        <f>IF(SUM(J202:J212)=0,"",SUM(J202:J212))</f>
        <v/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 t="str">
        <f>IF(SUM(V202:V212)=0,"",SUM(V202:V212))</f>
        <v/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0</v>
      </c>
    </row>
    <row r="214" spans="1:29" ht="30" customHeight="1" x14ac:dyDescent="0.25">
      <c r="B214" s="21"/>
      <c r="C214" s="21"/>
      <c r="D214" s="21"/>
      <c r="E214" s="23"/>
      <c r="F214" s="22"/>
      <c r="G214" s="12"/>
      <c r="H214" s="15"/>
      <c r="I214" s="15"/>
      <c r="J214" s="12"/>
      <c r="K214" s="15"/>
      <c r="L214" s="15" t="str">
        <f>IF(SUM(L202:L204)=0,"",SUM(L202:L204))</f>
        <v/>
      </c>
      <c r="M214" s="12"/>
      <c r="N214" s="15"/>
      <c r="O214" s="15" t="str">
        <f>IF(SUM(O202:O204)=0,"",SUM(O202:O204))</f>
        <v/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 t="str">
        <f>IF(SUM(X202:X204)=0,"",SUM(X202:X204))</f>
        <v/>
      </c>
      <c r="Y214" s="12"/>
      <c r="Z214" s="15"/>
      <c r="AA214" s="15" t="str">
        <f>IF(SUM(AA202:AA204)=0,"",SUM(AA202:AA204))</f>
        <v/>
      </c>
      <c r="AB214" s="2">
        <f>SUM(G214:AA214)</f>
        <v>0</v>
      </c>
      <c r="AC214" s="3">
        <f>INT(SUM(G214:AA214)/3)</f>
        <v>0</v>
      </c>
    </row>
    <row r="215" spans="1:29" ht="30" customHeight="1" thickBot="1" x14ac:dyDescent="0.3">
      <c r="B215" s="21"/>
      <c r="C215" s="21"/>
      <c r="D215" s="21"/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/>
      <c r="C216" s="21"/>
      <c r="D216" s="21"/>
      <c r="E216" s="24"/>
      <c r="F216" s="18"/>
      <c r="G216" s="124">
        <f>IF((AB213-AC214)&lt;0,0,AB213-AC214)</f>
        <v>0</v>
      </c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/>
      <c r="C217" s="21"/>
      <c r="D217" s="21"/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/>
      <c r="C218" s="21"/>
      <c r="D218" s="21"/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/>
      <c r="C219" s="21"/>
      <c r="D219" s="21"/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f>A1</f>
        <v>4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4</v>
      </c>
      <c r="F221" s="143"/>
      <c r="G221" s="143"/>
      <c r="H221" s="143"/>
      <c r="I221" s="143"/>
      <c r="J221" s="144">
        <f>INDEX(Diary!$C:$C,MATCH(A221,Diary!$A:$A,0))</f>
        <v>41911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CHICAGO SAUSAGE KINGS</v>
      </c>
      <c r="C223" s="131"/>
      <c r="D223" s="132"/>
      <c r="E223" s="136" t="str">
        <f>INDEX(Owners!$A:$A,MATCH(B223,Owners!$B:$B,0))</f>
        <v>Paul Greenwood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f>A4+5</f>
        <v>31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/>
      <c r="C225" s="8"/>
      <c r="D225" s="8"/>
      <c r="E225" s="84"/>
      <c r="F225" s="26"/>
      <c r="G225" s="9" t="str">
        <f>IF(ISERROR(INDEX(Matches!$E:$E,MATCH($D225,Matches!F:F,0))),"",INDEX(Matches!$E:$E,MATCH($D225,Matches!F:F,0)))</f>
        <v/>
      </c>
      <c r="H225" s="10" t="s">
        <v>397</v>
      </c>
      <c r="I225" s="11" t="str">
        <f>IF(ISERROR(INDEX(Matches!$E:$E,MATCH($D225,Matches!F:F,0))),"",INDEX(Matches!$E:$E,MATCH($D225,Matches!F:F,0)))</f>
        <v/>
      </c>
      <c r="J225" s="12" t="str">
        <f>IF(ISERROR(INDEX(Matches!$E:$E,MATCH($D225,Matches!G:G,0))),"",INDEX(Matches!$E:$E,MATCH($D225,Matches!G:G,0)))</f>
        <v/>
      </c>
      <c r="K225" s="13" t="s">
        <v>397</v>
      </c>
      <c r="L225" s="14" t="str">
        <f>IF(ISERROR(INDEX(Matches!$E:$E,MATCH($D225,Matches!G:G,0))),"",INDEX(Matches!$E:$E,MATCH($D225,Matches!G:G,0)))</f>
        <v/>
      </c>
      <c r="M225" s="12" t="str">
        <f>IF(ISERROR(INDEX(Matches!$E:$E,MATCH($D225,Matches!H:H,0))),"",INDEX(Matches!$E:$E,MATCH($D225,Matches!H:H,0)))</f>
        <v/>
      </c>
      <c r="N225" s="13" t="s">
        <v>397</v>
      </c>
      <c r="O225" s="14" t="str">
        <f>IF(ISERROR(INDEX(Matches!$E:$E,MATCH($D225,Matches!H:H,0))),"",INDEX(Matches!$E:$E,MATCH($D225,Matches!H:H,0)))</f>
        <v/>
      </c>
      <c r="P225" s="12" t="str">
        <f>IF(ISERROR(INDEX(Matches!$E:$E,MATCH($D225,Matches!I:I,0))),"",INDEX(Matches!$E:$E,MATCH($D225,Matches!I:I,0)))</f>
        <v/>
      </c>
      <c r="Q225" s="13" t="s">
        <v>397</v>
      </c>
      <c r="R225" s="14" t="str">
        <f>IF(ISERROR(INDEX(Matches!$E:$E,MATCH($D225,Matches!I:I,0))),"",INDEX(Matches!$E:$E,MATCH($D225,Matches!I:I,0)))</f>
        <v/>
      </c>
      <c r="S225" s="12" t="str">
        <f>IF(ISERROR(INDEX(Matches!$E:$E,MATCH($D225,Matches!J:J,0))),"",INDEX(Matches!$E:$E,MATCH($D225,Matches!J:J,0)))</f>
        <v/>
      </c>
      <c r="T225" s="13" t="s">
        <v>397</v>
      </c>
      <c r="U225" s="14" t="str">
        <f>IF(ISERROR(INDEX(Matches!$E:$E,MATCH($D225,Matches!J:J,0))),"",INDEX(Matches!$E:$E,MATCH($D225,Matches!J:J,0)))</f>
        <v/>
      </c>
      <c r="V225" s="12" t="str">
        <f>IF(ISERROR(INDEX(Matches!$E:$E,MATCH($D225,Matches!K:K,0))),"",INDEX(Matches!$E:$E,MATCH($D225,Matches!K:K,0)))</f>
        <v/>
      </c>
      <c r="W225" s="13" t="s">
        <v>397</v>
      </c>
      <c r="X225" s="14" t="str">
        <f>IF(ISERROR(INDEX(Matches!$E:$E,MATCH($D225,Matches!K:K,0))),"",INDEX(Matches!$E:$E,MATCH($D225,Matches!K:K,0)))</f>
        <v/>
      </c>
      <c r="Y225" s="12" t="str">
        <f>IF(ISERROR(INDEX(Matches!$E:$E,MATCH($D225,Matches!L:L,0))),"",INDEX(Matches!$E:$E,MATCH($D225,Matches!L:L,0)))</f>
        <v/>
      </c>
      <c r="Z225" s="13" t="s">
        <v>397</v>
      </c>
      <c r="AA225" s="14" t="str">
        <f>IF(ISERROR(INDEX(Matches!$E:$E,MATCH($D225,Matches!L:L,0))),"",INDEX(Matches!$E:$E,MATCH($D225,Matches!L:L,0)))</f>
        <v/>
      </c>
    </row>
    <row r="226" spans="2:29" ht="30" customHeight="1" x14ac:dyDescent="0.25">
      <c r="B226" s="8"/>
      <c r="C226" s="8"/>
      <c r="D226" s="8"/>
      <c r="E226" s="8"/>
      <c r="F226" s="26"/>
      <c r="G226" s="12" t="str">
        <f>IF(ISERROR(INDEX(Matches!$E:$E,MATCH($D226,Matches!F:F,0))),"",INDEX(Matches!$E:$E,MATCH($D226,Matches!F:F,0)))</f>
        <v/>
      </c>
      <c r="H226" s="13" t="s">
        <v>397</v>
      </c>
      <c r="I226" s="15" t="str">
        <f>IF(ISERROR(INDEX(Matches!$E:$E,MATCH($D226,Matches!F:F,0))),"",INDEX(Matches!$E:$E,MATCH($D226,Matches!F:F,0)))</f>
        <v/>
      </c>
      <c r="J226" s="12" t="str">
        <f>IF(ISERROR(INDEX(Matches!$E:$E,MATCH($D226,Matches!G:G,0))),"",INDEX(Matches!$E:$E,MATCH($D226,Matches!G:G,0)))</f>
        <v/>
      </c>
      <c r="K226" s="13" t="s">
        <v>397</v>
      </c>
      <c r="L226" s="14" t="str">
        <f>IF(ISERROR(INDEX(Matches!$E:$E,MATCH($D226,Matches!G:G,0))),"",INDEX(Matches!$E:$E,MATCH($D226,Matches!G:G,0)))</f>
        <v/>
      </c>
      <c r="M226" s="12" t="str">
        <f>IF(ISERROR(INDEX(Matches!$E:$E,MATCH($D226,Matches!H:H,0))),"",INDEX(Matches!$E:$E,MATCH($D226,Matches!H:H,0)))</f>
        <v/>
      </c>
      <c r="N226" s="13" t="s">
        <v>397</v>
      </c>
      <c r="O226" s="14" t="str">
        <f>IF(ISERROR(INDEX(Matches!$E:$E,MATCH($D226,Matches!H:H,0))),"",INDEX(Matches!$E:$E,MATCH($D226,Matches!H:H,0)))</f>
        <v/>
      </c>
      <c r="P226" s="12" t="str">
        <f>IF(ISERROR(INDEX(Matches!$E:$E,MATCH($D226,Matches!I:I,0))),"",INDEX(Matches!$E:$E,MATCH($D226,Matches!I:I,0)))</f>
        <v/>
      </c>
      <c r="Q226" s="13" t="s">
        <v>397</v>
      </c>
      <c r="R226" s="14" t="str">
        <f>IF(ISERROR(INDEX(Matches!$E:$E,MATCH($D226,Matches!I:I,0))),"",INDEX(Matches!$E:$E,MATCH($D226,Matches!I:I,0)))</f>
        <v/>
      </c>
      <c r="S226" s="12" t="str">
        <f>IF(ISERROR(INDEX(Matches!$E:$E,MATCH($D226,Matches!J:J,0))),"",INDEX(Matches!$E:$E,MATCH($D226,Matches!J:J,0)))</f>
        <v/>
      </c>
      <c r="T226" s="13" t="s">
        <v>397</v>
      </c>
      <c r="U226" s="14" t="str">
        <f>IF(ISERROR(INDEX(Matches!$E:$E,MATCH($D226,Matches!J:J,0))),"",INDEX(Matches!$E:$E,MATCH($D226,Matches!J:J,0)))</f>
        <v/>
      </c>
      <c r="V226" s="12" t="str">
        <f>IF(ISERROR(INDEX(Matches!$E:$E,MATCH($D226,Matches!K:K,0))),"",INDEX(Matches!$E:$E,MATCH($D226,Matches!K:K,0)))</f>
        <v/>
      </c>
      <c r="W226" s="13" t="s">
        <v>397</v>
      </c>
      <c r="X226" s="14" t="str">
        <f>IF(ISERROR(INDEX(Matches!$E:$E,MATCH($D226,Matches!K:K,0))),"",INDEX(Matches!$E:$E,MATCH($D226,Matches!K:K,0)))</f>
        <v/>
      </c>
      <c r="Y226" s="12" t="str">
        <f>IF(ISERROR(INDEX(Matches!$E:$E,MATCH($D226,Matches!L:L,0))),"",INDEX(Matches!$E:$E,MATCH($D226,Matches!L:L,0)))</f>
        <v/>
      </c>
      <c r="Z226" s="13" t="s">
        <v>397</v>
      </c>
      <c r="AA226" s="14" t="str">
        <f>IF(ISERROR(INDEX(Matches!$E:$E,MATCH($D226,Matches!L:L,0))),"",INDEX(Matches!$E:$E,MATCH($D226,Matches!L:L,0)))</f>
        <v/>
      </c>
    </row>
    <row r="227" spans="2:29" ht="30" customHeight="1" x14ac:dyDescent="0.25">
      <c r="B227" s="8"/>
      <c r="C227" s="8"/>
      <c r="D227" s="8"/>
      <c r="E227" s="8"/>
      <c r="F227" s="26"/>
      <c r="G227" s="12" t="str">
        <f>IF(ISERROR(INDEX(Matches!$E:$E,MATCH($D227,Matches!F:F,0))),"",INDEX(Matches!$E:$E,MATCH($D227,Matches!F:F,0)))</f>
        <v/>
      </c>
      <c r="H227" s="13" t="s">
        <v>397</v>
      </c>
      <c r="I227" s="15" t="str">
        <f>IF(ISERROR(INDEX(Matches!$E:$E,MATCH($D227,Matches!F:F,0))),"",INDEX(Matches!$E:$E,MATCH($D227,Matches!F:F,0)))</f>
        <v/>
      </c>
      <c r="J227" s="12" t="str">
        <f>IF(ISERROR(INDEX(Matches!$E:$E,MATCH($D227,Matches!G:G,0))),"",INDEX(Matches!$E:$E,MATCH($D227,Matches!G:G,0)))</f>
        <v/>
      </c>
      <c r="K227" s="13" t="s">
        <v>397</v>
      </c>
      <c r="L227" s="14" t="str">
        <f>IF(ISERROR(INDEX(Matches!$E:$E,MATCH($D227,Matches!G:G,0))),"",INDEX(Matches!$E:$E,MATCH($D227,Matches!G:G,0)))</f>
        <v/>
      </c>
      <c r="M227" s="12" t="str">
        <f>IF(ISERROR(INDEX(Matches!$E:$E,MATCH($D227,Matches!H:H,0))),"",INDEX(Matches!$E:$E,MATCH($D227,Matches!H:H,0)))</f>
        <v/>
      </c>
      <c r="N227" s="13" t="s">
        <v>397</v>
      </c>
      <c r="O227" s="14" t="str">
        <f>IF(ISERROR(INDEX(Matches!$E:$E,MATCH($D227,Matches!H:H,0))),"",INDEX(Matches!$E:$E,MATCH($D227,Matches!H:H,0)))</f>
        <v/>
      </c>
      <c r="P227" s="12" t="str">
        <f>IF(ISERROR(INDEX(Matches!$E:$E,MATCH($D227,Matches!I:I,0))),"",INDEX(Matches!$E:$E,MATCH($D227,Matches!I:I,0)))</f>
        <v/>
      </c>
      <c r="Q227" s="13" t="s">
        <v>397</v>
      </c>
      <c r="R227" s="14" t="str">
        <f>IF(ISERROR(INDEX(Matches!$E:$E,MATCH($D227,Matches!I:I,0))),"",INDEX(Matches!$E:$E,MATCH($D227,Matches!I:I,0)))</f>
        <v/>
      </c>
      <c r="S227" s="12" t="str">
        <f>IF(ISERROR(INDEX(Matches!$E:$E,MATCH($D227,Matches!J:J,0))),"",INDEX(Matches!$E:$E,MATCH($D227,Matches!J:J,0)))</f>
        <v/>
      </c>
      <c r="T227" s="13" t="s">
        <v>397</v>
      </c>
      <c r="U227" s="14" t="str">
        <f>IF(ISERROR(INDEX(Matches!$E:$E,MATCH($D227,Matches!J:J,0))),"",INDEX(Matches!$E:$E,MATCH($D227,Matches!J:J,0)))</f>
        <v/>
      </c>
      <c r="V227" s="12" t="str">
        <f>IF(ISERROR(INDEX(Matches!$E:$E,MATCH($D227,Matches!K:K,0))),"",INDEX(Matches!$E:$E,MATCH($D227,Matches!K:K,0)))</f>
        <v/>
      </c>
      <c r="W227" s="13" t="s">
        <v>397</v>
      </c>
      <c r="X227" s="14" t="str">
        <f>IF(ISERROR(INDEX(Matches!$E:$E,MATCH($D227,Matches!K:K,0))),"",INDEX(Matches!$E:$E,MATCH($D227,Matches!K:K,0)))</f>
        <v/>
      </c>
      <c r="Y227" s="12" t="str">
        <f>IF(ISERROR(INDEX(Matches!$E:$E,MATCH($D227,Matches!L:L,0))),"",INDEX(Matches!$E:$E,MATCH($D227,Matches!L:L,0)))</f>
        <v/>
      </c>
      <c r="Z227" s="13" t="s">
        <v>397</v>
      </c>
      <c r="AA227" s="14" t="str">
        <f>IF(ISERROR(INDEX(Matches!$E:$E,MATCH($D227,Matches!L:L,0))),"",INDEX(Matches!$E:$E,MATCH($D227,Matches!L:L,0)))</f>
        <v/>
      </c>
    </row>
    <row r="228" spans="2:29" ht="30" customHeight="1" x14ac:dyDescent="0.25">
      <c r="B228" s="8"/>
      <c r="C228" s="8"/>
      <c r="D228" s="8"/>
      <c r="E228" s="8"/>
      <c r="F228" s="26"/>
      <c r="G228" s="12" t="str">
        <f>IF(ISERROR(INDEX(Matches!$E:$E,MATCH($D228,Matches!F:F,0))),"",INDEX(Matches!$E:$E,MATCH($D228,Matches!F:F,0)))</f>
        <v/>
      </c>
      <c r="H228" s="15"/>
      <c r="I228" s="15"/>
      <c r="J228" s="12" t="str">
        <f>IF(ISERROR(INDEX(Matches!$E:$E,MATCH($D228,Matches!G:G,0))),"",INDEX(Matches!$E:$E,MATCH($D228,Matches!G:G,0)))</f>
        <v/>
      </c>
      <c r="K228" s="15"/>
      <c r="L228" s="14"/>
      <c r="M228" s="12" t="str">
        <f>IF(ISERROR(INDEX(Matches!$E:$E,MATCH($D228,Matches!H:H,0))),"",INDEX(Matches!$E:$E,MATCH($D228,Matches!H:H,0)))</f>
        <v/>
      </c>
      <c r="N228" s="15"/>
      <c r="O228" s="14"/>
      <c r="P228" s="12" t="str">
        <f>IF(ISERROR(INDEX(Matches!$E:$E,MATCH($D228,Matches!I:I,0))),"",INDEX(Matches!$E:$E,MATCH($D228,Matches!I:I,0)))</f>
        <v/>
      </c>
      <c r="Q228" s="15"/>
      <c r="R228" s="14"/>
      <c r="S228" s="12" t="str">
        <f>IF(ISERROR(INDEX(Matches!$E:$E,MATCH($D228,Matches!J:J,0))),"",INDEX(Matches!$E:$E,MATCH($D228,Matches!J:J,0)))</f>
        <v/>
      </c>
      <c r="T228" s="15"/>
      <c r="U228" s="14"/>
      <c r="V228" s="12" t="str">
        <f>IF(ISERROR(INDEX(Matches!$E:$E,MATCH($D228,Matches!K:K,0))),"",INDEX(Matches!$E:$E,MATCH($D228,Matches!K:K,0)))</f>
        <v/>
      </c>
      <c r="W228" s="15"/>
      <c r="X228" s="14"/>
      <c r="Y228" s="12" t="str">
        <f>IF(ISERROR(INDEX(Matches!$E:$E,MATCH($D228,Matches!L:L,0))),"",INDEX(Matches!$E:$E,MATCH($D228,Matches!L:L,0)))</f>
        <v/>
      </c>
      <c r="Z228" s="15"/>
      <c r="AA228" s="14"/>
    </row>
    <row r="229" spans="2:29" ht="30" customHeight="1" x14ac:dyDescent="0.25">
      <c r="B229" s="8"/>
      <c r="C229" s="8"/>
      <c r="D229" s="8"/>
      <c r="E229" s="8"/>
      <c r="F229" s="26"/>
      <c r="G229" s="12" t="str">
        <f>IF(ISERROR(INDEX(Matches!$E:$E,MATCH($D229,Matches!F:F,0))),"",INDEX(Matches!$E:$E,MATCH($D229,Matches!F:F,0)))</f>
        <v/>
      </c>
      <c r="H229" s="15"/>
      <c r="I229" s="15"/>
      <c r="J229" s="12" t="str">
        <f>IF(ISERROR(INDEX(Matches!$E:$E,MATCH($D229,Matches!G:G,0))),"",INDEX(Matches!$E:$E,MATCH($D229,Matches!G:G,0)))</f>
        <v/>
      </c>
      <c r="K229" s="15"/>
      <c r="L229" s="14"/>
      <c r="M229" s="12" t="str">
        <f>IF(ISERROR(INDEX(Matches!$E:$E,MATCH($D229,Matches!H:H,0))),"",INDEX(Matches!$E:$E,MATCH($D229,Matches!H:H,0)))</f>
        <v/>
      </c>
      <c r="N229" s="15"/>
      <c r="O229" s="14"/>
      <c r="P229" s="12" t="str">
        <f>IF(ISERROR(INDEX(Matches!$E:$E,MATCH($D229,Matches!I:I,0))),"",INDEX(Matches!$E:$E,MATCH($D229,Matches!I:I,0)))</f>
        <v/>
      </c>
      <c r="Q229" s="15"/>
      <c r="R229" s="14"/>
      <c r="S229" s="12" t="str">
        <f>IF(ISERROR(INDEX(Matches!$E:$E,MATCH($D229,Matches!J:J,0))),"",INDEX(Matches!$E:$E,MATCH($D229,Matches!J:J,0)))</f>
        <v/>
      </c>
      <c r="T229" s="15"/>
      <c r="U229" s="14"/>
      <c r="V229" s="12" t="str">
        <f>IF(ISERROR(INDEX(Matches!$E:$E,MATCH($D229,Matches!K:K,0))),"",INDEX(Matches!$E:$E,MATCH($D229,Matches!K:K,0)))</f>
        <v/>
      </c>
      <c r="W229" s="15"/>
      <c r="X229" s="14"/>
      <c r="Y229" s="12" t="str">
        <f>IF(ISERROR(INDEX(Matches!$E:$E,MATCH($D229,Matches!L:L,0))),"",INDEX(Matches!$E:$E,MATCH($D229,Matches!L:L,0)))</f>
        <v/>
      </c>
      <c r="Z229" s="15"/>
      <c r="AA229" s="14"/>
    </row>
    <row r="230" spans="2:29" ht="30" customHeight="1" x14ac:dyDescent="0.25">
      <c r="B230" s="8"/>
      <c r="C230" s="8"/>
      <c r="D230" s="8"/>
      <c r="E230" s="8"/>
      <c r="F230" s="26"/>
      <c r="G230" s="12" t="str">
        <f>IF(ISERROR(INDEX(Matches!$E:$E,MATCH($D230,Matches!F:F,0))),"",INDEX(Matches!$E:$E,MATCH($D230,Matches!F:F,0)))</f>
        <v/>
      </c>
      <c r="H230" s="15"/>
      <c r="I230" s="15"/>
      <c r="J230" s="12" t="str">
        <f>IF(ISERROR(INDEX(Matches!$E:$E,MATCH($D230,Matches!G:G,0))),"",INDEX(Matches!$E:$E,MATCH($D230,Matches!G:G,0)))</f>
        <v/>
      </c>
      <c r="K230" s="15"/>
      <c r="L230" s="14"/>
      <c r="M230" s="12" t="str">
        <f>IF(ISERROR(INDEX(Matches!$E:$E,MATCH($D230,Matches!H:H,0))),"",INDEX(Matches!$E:$E,MATCH($D230,Matches!H:H,0)))</f>
        <v/>
      </c>
      <c r="N230" s="15"/>
      <c r="O230" s="14"/>
      <c r="P230" s="12" t="str">
        <f>IF(ISERROR(INDEX(Matches!$E:$E,MATCH($D230,Matches!I:I,0))),"",INDEX(Matches!$E:$E,MATCH($D230,Matches!I:I,0)))</f>
        <v/>
      </c>
      <c r="Q230" s="15"/>
      <c r="R230" s="14"/>
      <c r="S230" s="12" t="str">
        <f>IF(ISERROR(INDEX(Matches!$E:$E,MATCH($D230,Matches!J:J,0))),"",INDEX(Matches!$E:$E,MATCH($D230,Matches!J:J,0)))</f>
        <v/>
      </c>
      <c r="T230" s="15"/>
      <c r="U230" s="14"/>
      <c r="V230" s="12" t="str">
        <f>IF(ISERROR(INDEX(Matches!$E:$E,MATCH($D230,Matches!K:K,0))),"",INDEX(Matches!$E:$E,MATCH($D230,Matches!K:K,0)))</f>
        <v/>
      </c>
      <c r="W230" s="15"/>
      <c r="X230" s="14"/>
      <c r="Y230" s="12" t="str">
        <f>IF(ISERROR(INDEX(Matches!$E:$E,MATCH($D230,Matches!L:L,0))),"",INDEX(Matches!$E:$E,MATCH($D230,Matches!L:L,0)))</f>
        <v/>
      </c>
      <c r="Z230" s="15"/>
      <c r="AA230" s="14"/>
    </row>
    <row r="231" spans="2:29" ht="30" customHeight="1" x14ac:dyDescent="0.25">
      <c r="B231" s="8"/>
      <c r="C231" s="8"/>
      <c r="D231" s="8"/>
      <c r="E231" s="8"/>
      <c r="F231" s="26"/>
      <c r="G231" s="12" t="str">
        <f>IF(ISERROR(INDEX(Matches!$E:$E,MATCH($D231,Matches!F:F,0))),"",INDEX(Matches!$E:$E,MATCH($D231,Matches!F:F,0)))</f>
        <v/>
      </c>
      <c r="H231" s="15"/>
      <c r="I231" s="15"/>
      <c r="J231" s="12" t="str">
        <f>IF(ISERROR(INDEX(Matches!$E:$E,MATCH($D231,Matches!G:G,0))),"",INDEX(Matches!$E:$E,MATCH($D231,Matches!G:G,0)))</f>
        <v/>
      </c>
      <c r="K231" s="15"/>
      <c r="L231" s="14"/>
      <c r="M231" s="12" t="str">
        <f>IF(ISERROR(INDEX(Matches!$E:$E,MATCH($D231,Matches!H:H,0))),"",INDEX(Matches!$E:$E,MATCH($D231,Matches!H:H,0)))</f>
        <v/>
      </c>
      <c r="N231" s="15"/>
      <c r="O231" s="14"/>
      <c r="P231" s="12" t="str">
        <f>IF(ISERROR(INDEX(Matches!$E:$E,MATCH($D231,Matches!I:I,0))),"",INDEX(Matches!$E:$E,MATCH($D231,Matches!I:I,0)))</f>
        <v/>
      </c>
      <c r="Q231" s="15"/>
      <c r="R231" s="14"/>
      <c r="S231" s="12" t="str">
        <f>IF(ISERROR(INDEX(Matches!$E:$E,MATCH($D231,Matches!J:J,0))),"",INDEX(Matches!$E:$E,MATCH($D231,Matches!J:J,0)))</f>
        <v/>
      </c>
      <c r="T231" s="15"/>
      <c r="U231" s="14"/>
      <c r="V231" s="12" t="str">
        <f>IF(ISERROR(INDEX(Matches!$E:$E,MATCH($D231,Matches!K:K,0))),"",INDEX(Matches!$E:$E,MATCH($D231,Matches!K:K,0)))</f>
        <v/>
      </c>
      <c r="W231" s="15"/>
      <c r="X231" s="14"/>
      <c r="Y231" s="12" t="str">
        <f>IF(ISERROR(INDEX(Matches!$E:$E,MATCH($D231,Matches!L:L,0))),"",INDEX(Matches!$E:$E,MATCH($D231,Matches!L:L,0)))</f>
        <v/>
      </c>
      <c r="Z231" s="15"/>
      <c r="AA231" s="14"/>
    </row>
    <row r="232" spans="2:29" ht="30" customHeight="1" x14ac:dyDescent="0.25">
      <c r="B232" s="8"/>
      <c r="C232" s="8"/>
      <c r="D232" s="8"/>
      <c r="E232" s="8"/>
      <c r="F232" s="26"/>
      <c r="G232" s="12" t="str">
        <f>IF(ISERROR(INDEX(Matches!$E:$E,MATCH($D232,Matches!F:F,0))),"",INDEX(Matches!$E:$E,MATCH($D232,Matches!F:F,0)))</f>
        <v/>
      </c>
      <c r="H232" s="15"/>
      <c r="I232" s="15"/>
      <c r="J232" s="12" t="str">
        <f>IF(ISERROR(INDEX(Matches!$E:$E,MATCH($D232,Matches!G:G,0))),"",INDEX(Matches!$E:$E,MATCH($D232,Matches!G:G,0)))</f>
        <v/>
      </c>
      <c r="K232" s="15"/>
      <c r="L232" s="14"/>
      <c r="M232" s="12" t="str">
        <f>IF(ISERROR(INDEX(Matches!$E:$E,MATCH($D232,Matches!H:H,0))),"",INDEX(Matches!$E:$E,MATCH($D232,Matches!H:H,0)))</f>
        <v/>
      </c>
      <c r="N232" s="15"/>
      <c r="O232" s="14"/>
      <c r="P232" s="12" t="str">
        <f>IF(ISERROR(INDEX(Matches!$E:$E,MATCH($D232,Matches!I:I,0))),"",INDEX(Matches!$E:$E,MATCH($D232,Matches!I:I,0)))</f>
        <v/>
      </c>
      <c r="Q232" s="15"/>
      <c r="R232" s="14"/>
      <c r="S232" s="12" t="str">
        <f>IF(ISERROR(INDEX(Matches!$E:$E,MATCH($D232,Matches!J:J,0))),"",INDEX(Matches!$E:$E,MATCH($D232,Matches!J:J,0)))</f>
        <v/>
      </c>
      <c r="T232" s="15"/>
      <c r="U232" s="14"/>
      <c r="V232" s="12" t="str">
        <f>IF(ISERROR(INDEX(Matches!$E:$E,MATCH($D232,Matches!K:K,0))),"",INDEX(Matches!$E:$E,MATCH($D232,Matches!K:K,0)))</f>
        <v/>
      </c>
      <c r="W232" s="15"/>
      <c r="X232" s="14"/>
      <c r="Y232" s="12" t="str">
        <f>IF(ISERROR(INDEX(Matches!$E:$E,MATCH($D232,Matches!L:L,0))),"",INDEX(Matches!$E:$E,MATCH($D232,Matches!L:L,0)))</f>
        <v/>
      </c>
      <c r="Z232" s="15"/>
      <c r="AA232" s="14"/>
    </row>
    <row r="233" spans="2:29" ht="30" customHeight="1" x14ac:dyDescent="0.25">
      <c r="B233" s="8"/>
      <c r="C233" s="8"/>
      <c r="D233" s="8"/>
      <c r="E233" s="8"/>
      <c r="F233" s="26"/>
      <c r="G233" s="12" t="str">
        <f>IF(ISERROR(INDEX(Matches!$E:$E,MATCH($D233,Matches!F:F,0))),"",INDEX(Matches!$E:$E,MATCH($D233,Matches!F:F,0)))</f>
        <v/>
      </c>
      <c r="H233" s="15"/>
      <c r="I233" s="15"/>
      <c r="J233" s="12" t="str">
        <f>IF(ISERROR(INDEX(Matches!$E:$E,MATCH($D233,Matches!G:G,0))),"",INDEX(Matches!$E:$E,MATCH($D233,Matches!G:G,0)))</f>
        <v/>
      </c>
      <c r="K233" s="15"/>
      <c r="L233" s="14"/>
      <c r="M233" s="12" t="str">
        <f>IF(ISERROR(INDEX(Matches!$E:$E,MATCH($D233,Matches!H:H,0))),"",INDEX(Matches!$E:$E,MATCH($D233,Matches!H:H,0)))</f>
        <v/>
      </c>
      <c r="N233" s="15"/>
      <c r="O233" s="14"/>
      <c r="P233" s="12" t="str">
        <f>IF(ISERROR(INDEX(Matches!$E:$E,MATCH($D233,Matches!I:I,0))),"",INDEX(Matches!$E:$E,MATCH($D233,Matches!I:I,0)))</f>
        <v/>
      </c>
      <c r="Q233" s="15"/>
      <c r="R233" s="14"/>
      <c r="S233" s="12" t="str">
        <f>IF(ISERROR(INDEX(Matches!$E:$E,MATCH($D233,Matches!J:J,0))),"",INDEX(Matches!$E:$E,MATCH($D233,Matches!J:J,0)))</f>
        <v/>
      </c>
      <c r="T233" s="15"/>
      <c r="U233" s="14"/>
      <c r="V233" s="12" t="str">
        <f>IF(ISERROR(INDEX(Matches!$E:$E,MATCH($D233,Matches!K:K,0))),"",INDEX(Matches!$E:$E,MATCH($D233,Matches!K:K,0)))</f>
        <v/>
      </c>
      <c r="W233" s="15"/>
      <c r="X233" s="14"/>
      <c r="Y233" s="12" t="str">
        <f>IF(ISERROR(INDEX(Matches!$E:$E,MATCH($D233,Matches!L:L,0))),"",INDEX(Matches!$E:$E,MATCH($D233,Matches!L:L,0)))</f>
        <v/>
      </c>
      <c r="Z233" s="15"/>
      <c r="AA233" s="14"/>
    </row>
    <row r="234" spans="2:29" ht="30" customHeight="1" x14ac:dyDescent="0.25">
      <c r="B234" s="8"/>
      <c r="C234" s="8"/>
      <c r="D234" s="8"/>
      <c r="E234" s="8"/>
      <c r="F234" s="26"/>
      <c r="G234" s="12" t="str">
        <f>IF(ISERROR(INDEX(Matches!$E:$E,MATCH($D234,Matches!F:F,0))),"",INDEX(Matches!$E:$E,MATCH($D234,Matches!F:F,0)))</f>
        <v/>
      </c>
      <c r="H234" s="15"/>
      <c r="I234" s="15"/>
      <c r="J234" s="12" t="str">
        <f>IF(ISERROR(INDEX(Matches!$E:$E,MATCH($D234,Matches!G:G,0))),"",INDEX(Matches!$E:$E,MATCH($D234,Matches!G:G,0)))</f>
        <v/>
      </c>
      <c r="K234" s="15"/>
      <c r="L234" s="14"/>
      <c r="M234" s="12" t="str">
        <f>IF(ISERROR(INDEX(Matches!$E:$E,MATCH($D234,Matches!H:H,0))),"",INDEX(Matches!$E:$E,MATCH($D234,Matches!H:H,0)))</f>
        <v/>
      </c>
      <c r="N234" s="15"/>
      <c r="O234" s="14"/>
      <c r="P234" s="12" t="str">
        <f>IF(ISERROR(INDEX(Matches!$E:$E,MATCH($D234,Matches!I:I,0))),"",INDEX(Matches!$E:$E,MATCH($D234,Matches!I:I,0)))</f>
        <v/>
      </c>
      <c r="Q234" s="15"/>
      <c r="R234" s="14"/>
      <c r="S234" s="12" t="str">
        <f>IF(ISERROR(INDEX(Matches!$E:$E,MATCH($D234,Matches!J:J,0))),"",INDEX(Matches!$E:$E,MATCH($D234,Matches!J:J,0)))</f>
        <v/>
      </c>
      <c r="T234" s="15"/>
      <c r="U234" s="14"/>
      <c r="V234" s="12" t="str">
        <f>IF(ISERROR(INDEX(Matches!$E:$E,MATCH($D234,Matches!K:K,0))),"",INDEX(Matches!$E:$E,MATCH($D234,Matches!K:K,0)))</f>
        <v/>
      </c>
      <c r="W234" s="15"/>
      <c r="X234" s="14"/>
      <c r="Y234" s="12" t="str">
        <f>IF(ISERROR(INDEX(Matches!$E:$E,MATCH($D234,Matches!L:L,0))),"",INDEX(Matches!$E:$E,MATCH($D234,Matches!L:L,0)))</f>
        <v/>
      </c>
      <c r="Z234" s="15"/>
      <c r="AA234" s="14"/>
    </row>
    <row r="235" spans="2:29" ht="30" customHeight="1" thickBot="1" x14ac:dyDescent="0.3">
      <c r="B235" s="27"/>
      <c r="C235" s="27"/>
      <c r="D235" s="27"/>
      <c r="E235" s="27"/>
      <c r="F235" s="26"/>
      <c r="G235" s="28" t="str">
        <f>IF(ISERROR(INDEX(Matches!$E:$E,MATCH($D235,Matches!F:F,0))),"",INDEX(Matches!$E:$E,MATCH($D235,Matches!F:F,0)))</f>
        <v/>
      </c>
      <c r="H235" s="17"/>
      <c r="I235" s="17"/>
      <c r="J235" s="28" t="str">
        <f>IF(ISERROR(INDEX(Matches!$E:$E,MATCH($D235,Matches!G:G,0))),"",INDEX(Matches!$E:$E,MATCH($D235,Matches!G:G,0)))</f>
        <v/>
      </c>
      <c r="K235" s="17"/>
      <c r="L235" s="29"/>
      <c r="M235" s="28" t="str">
        <f>IF(ISERROR(INDEX(Matches!$E:$E,MATCH($D235,Matches!H:H,0))),"",INDEX(Matches!$E:$E,MATCH($D235,Matches!H:H,0)))</f>
        <v/>
      </c>
      <c r="N235" s="17"/>
      <c r="O235" s="29"/>
      <c r="P235" s="28" t="str">
        <f>IF(ISERROR(INDEX(Matches!$E:$E,MATCH($D235,Matches!I:I,0))),"",INDEX(Matches!$E:$E,MATCH($D235,Matches!I:I,0)))</f>
        <v/>
      </c>
      <c r="Q235" s="17"/>
      <c r="R235" s="29"/>
      <c r="S235" s="28" t="str">
        <f>IF(ISERROR(INDEX(Matches!$E:$E,MATCH($D235,Matches!J:J,0))),"",INDEX(Matches!$E:$E,MATCH($D235,Matches!J:J,0)))</f>
        <v/>
      </c>
      <c r="T235" s="17"/>
      <c r="U235" s="29"/>
      <c r="V235" s="28" t="str">
        <f>IF(ISERROR(INDEX(Matches!$E:$E,MATCH($D235,Matches!K:K,0))),"",INDEX(Matches!$E:$E,MATCH($D235,Matches!K:K,0)))</f>
        <v/>
      </c>
      <c r="W235" s="17"/>
      <c r="X235" s="29"/>
      <c r="Y235" s="28" t="str">
        <f>IF(ISERROR(INDEX(Matches!$E:$E,MATCH($D235,Matches!L:L,0))),"",INDEX(Matches!$E:$E,MATCH($D235,Matches!L:L,0)))</f>
        <v/>
      </c>
      <c r="Z235" s="17"/>
      <c r="AA235" s="29"/>
    </row>
    <row r="236" spans="2:29" ht="30" customHeight="1" thickTop="1" x14ac:dyDescent="0.25">
      <c r="B236" s="30"/>
      <c r="C236" s="30"/>
      <c r="D236" s="30"/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 t="str">
        <f>IF(SUM(J225:J235)=0,"",SUM(J225:J235))</f>
        <v/>
      </c>
      <c r="K236" s="33"/>
      <c r="L236" s="34"/>
      <c r="M236" s="32" t="str">
        <f>IF(SUM(M225:M235)=0,"",SUM(M225:M235))</f>
        <v/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 t="str">
        <f>IF(SUM(V225:V235)=0,"",SUM(V225:V235))</f>
        <v/>
      </c>
      <c r="W236" s="33"/>
      <c r="X236" s="34"/>
      <c r="Y236" s="32" t="str">
        <f>IF(SUM(Y225:Y235)=0,"",SUM(Y225:Y235))</f>
        <v/>
      </c>
      <c r="Z236" s="33"/>
      <c r="AA236" s="34"/>
      <c r="AB236" s="2">
        <f>SUM(G236:AA236)</f>
        <v>0</v>
      </c>
    </row>
    <row r="237" spans="2:29" ht="30" customHeight="1" x14ac:dyDescent="0.25">
      <c r="B237" s="21"/>
      <c r="C237" s="21"/>
      <c r="D237" s="21"/>
      <c r="E237" s="21"/>
      <c r="F237" s="22" t="s">
        <v>375</v>
      </c>
      <c r="G237" s="12"/>
      <c r="H237" s="15"/>
      <c r="I237" s="15" t="str">
        <f>IF(SUM(I225:I227)=0,"",SUM(I225:I227))</f>
        <v/>
      </c>
      <c r="J237" s="12"/>
      <c r="K237" s="15"/>
      <c r="L237" s="15" t="str">
        <f>IF(SUM(L225:L227)=0,"",SUM(L225:L227))</f>
        <v/>
      </c>
      <c r="M237" s="12"/>
      <c r="N237" s="15"/>
      <c r="O237" s="15" t="str">
        <f>IF(SUM(O225:O227)=0,"",SUM(O225:O227))</f>
        <v/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 t="str">
        <f>IF(SUM(X225:X227)=0,"",SUM(X225:X227))</f>
        <v/>
      </c>
      <c r="Y237" s="12"/>
      <c r="Z237" s="15"/>
      <c r="AA237" s="15" t="str">
        <f>IF(SUM(AA225:AA227)=0,"",SUM(AA225:AA227))</f>
        <v/>
      </c>
      <c r="AB237" s="2">
        <f>SUM(G237:AA237)</f>
        <v>0</v>
      </c>
      <c r="AC237" s="3">
        <f>INT(SUM(G237:AA237)/3)</f>
        <v>0</v>
      </c>
    </row>
    <row r="238" spans="2:29" ht="30" customHeight="1" thickBot="1" x14ac:dyDescent="0.3">
      <c r="B238" s="21"/>
      <c r="C238" s="21"/>
      <c r="D238" s="21"/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/>
      <c r="C239" s="21"/>
      <c r="D239" s="21"/>
      <c r="E239" s="21"/>
      <c r="F239" s="18"/>
      <c r="G239" s="124">
        <f>IF((AB236-AC237)&lt;0,0,AB236-AC237)</f>
        <v>0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/>
      <c r="C240" s="21"/>
      <c r="D240" s="21"/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/>
      <c r="C241" s="21"/>
      <c r="D241" s="21"/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/>
      <c r="C242" s="21"/>
      <c r="D242" s="21"/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SAINT JOHN'S</v>
      </c>
      <c r="C244" s="131"/>
      <c r="D244" s="132"/>
      <c r="E244" s="136" t="str">
        <f>INDEX(Owners!$A:$A,MATCH(B244,Owners!$B:$B,0))</f>
        <v>John Robinson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f>A4+5</f>
        <v>31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/>
      <c r="C246" s="8"/>
      <c r="D246" s="8"/>
      <c r="E246" s="85"/>
      <c r="F246" s="26"/>
      <c r="G246" s="9" t="str">
        <f>IF(ISERROR(INDEX(Matches!$E:$E,MATCH($D246,Matches!F:F,0))),"",INDEX(Matches!$E:$E,MATCH($D246,Matches!F:F,0)))</f>
        <v/>
      </c>
      <c r="H246" s="10" t="s">
        <v>397</v>
      </c>
      <c r="I246" s="11" t="str">
        <f>IF(ISERROR(INDEX(Matches!$E:$E,MATCH($D246,Matches!F:F,0))),"",INDEX(Matches!$E:$E,MATCH($D246,Matches!F:F,0)))</f>
        <v/>
      </c>
      <c r="J246" s="12" t="str">
        <f>IF(ISERROR(INDEX(Matches!$E:$E,MATCH($D246,Matches!G:G,0))),"",INDEX(Matches!$E:$E,MATCH($D246,Matches!G:G,0)))</f>
        <v/>
      </c>
      <c r="K246" s="13" t="s">
        <v>397</v>
      </c>
      <c r="L246" s="14" t="str">
        <f>IF(ISERROR(INDEX(Matches!$E:$E,MATCH($D246,Matches!G:G,0))),"",INDEX(Matches!$E:$E,MATCH($D246,Matches!G:G,0)))</f>
        <v/>
      </c>
      <c r="M246" s="12" t="str">
        <f>IF(ISERROR(INDEX(Matches!$E:$E,MATCH($D246,Matches!H:H,0))),"",INDEX(Matches!$E:$E,MATCH($D246,Matches!H:H,0)))</f>
        <v/>
      </c>
      <c r="N246" s="13" t="s">
        <v>397</v>
      </c>
      <c r="O246" s="14" t="str">
        <f>IF(ISERROR(INDEX(Matches!$E:$E,MATCH($D246,Matches!H:H,0))),"",INDEX(Matches!$E:$E,MATCH($D246,Matches!H:H,0)))</f>
        <v/>
      </c>
      <c r="P246" s="12" t="str">
        <f>IF(ISERROR(INDEX(Matches!$E:$E,MATCH($D246,Matches!I:I,0))),"",INDEX(Matches!$E:$E,MATCH($D246,Matches!I:I,0)))</f>
        <v/>
      </c>
      <c r="Q246" s="13" t="s">
        <v>397</v>
      </c>
      <c r="R246" s="14" t="str">
        <f>IF(ISERROR(INDEX(Matches!$E:$E,MATCH($D246,Matches!I:I,0))),"",INDEX(Matches!$E:$E,MATCH($D246,Matches!I:I,0)))</f>
        <v/>
      </c>
      <c r="S246" s="12" t="str">
        <f>IF(ISERROR(INDEX(Matches!$E:$E,MATCH($D246,Matches!J:J,0))),"",INDEX(Matches!$E:$E,MATCH($D246,Matches!J:J,0)))</f>
        <v/>
      </c>
      <c r="T246" s="13" t="s">
        <v>397</v>
      </c>
      <c r="U246" s="14" t="str">
        <f>IF(ISERROR(INDEX(Matches!$E:$E,MATCH($D246,Matches!J:J,0))),"",INDEX(Matches!$E:$E,MATCH($D246,Matches!J:J,0)))</f>
        <v/>
      </c>
      <c r="V246" s="12" t="str">
        <f>IF(ISERROR(INDEX(Matches!$E:$E,MATCH($D246,Matches!K:K,0))),"",INDEX(Matches!$E:$E,MATCH($D246,Matches!K:K,0)))</f>
        <v/>
      </c>
      <c r="W246" s="13" t="s">
        <v>397</v>
      </c>
      <c r="X246" s="14" t="str">
        <f>IF(ISERROR(INDEX(Matches!$E:$E,MATCH($D246,Matches!K:K,0))),"",INDEX(Matches!$E:$E,MATCH($D246,Matches!K:K,0)))</f>
        <v/>
      </c>
      <c r="Y246" s="12" t="str">
        <f>IF(ISERROR(INDEX(Matches!$E:$E,MATCH($D246,Matches!L:L,0))),"",INDEX(Matches!$E:$E,MATCH($D246,Matches!L:L,0)))</f>
        <v/>
      </c>
      <c r="Z246" s="13" t="s">
        <v>397</v>
      </c>
      <c r="AA246" s="14" t="str">
        <f>IF(ISERROR(INDEX(Matches!$E:$E,MATCH($D246,Matches!L:L,0))),"",INDEX(Matches!$E:$E,MATCH($D246,Matches!L:L,0)))</f>
        <v/>
      </c>
    </row>
    <row r="247" spans="1:27" ht="30" customHeight="1" x14ac:dyDescent="0.25">
      <c r="B247" s="8"/>
      <c r="C247" s="8"/>
      <c r="D247" s="8"/>
      <c r="E247" s="20"/>
      <c r="F247" s="26"/>
      <c r="G247" s="12" t="str">
        <f>IF(ISERROR(INDEX(Matches!$E:$E,MATCH($D247,Matches!F:F,0))),"",INDEX(Matches!$E:$E,MATCH($D247,Matches!F:F,0)))</f>
        <v/>
      </c>
      <c r="H247" s="13" t="s">
        <v>397</v>
      </c>
      <c r="I247" s="15" t="str">
        <f>IF(ISERROR(INDEX(Matches!$E:$E,MATCH($D247,Matches!F:F,0))),"",INDEX(Matches!$E:$E,MATCH($D247,Matches!F:F,0)))</f>
        <v/>
      </c>
      <c r="J247" s="12" t="str">
        <f>IF(ISERROR(INDEX(Matches!$E:$E,MATCH($D247,Matches!G:G,0))),"",INDEX(Matches!$E:$E,MATCH($D247,Matches!G:G,0)))</f>
        <v/>
      </c>
      <c r="K247" s="13" t="s">
        <v>397</v>
      </c>
      <c r="L247" s="14" t="str">
        <f>IF(ISERROR(INDEX(Matches!$E:$E,MATCH($D247,Matches!G:G,0))),"",INDEX(Matches!$E:$E,MATCH($D247,Matches!G:G,0)))</f>
        <v/>
      </c>
      <c r="M247" s="12" t="str">
        <f>IF(ISERROR(INDEX(Matches!$E:$E,MATCH($D247,Matches!H:H,0))),"",INDEX(Matches!$E:$E,MATCH($D247,Matches!H:H,0)))</f>
        <v/>
      </c>
      <c r="N247" s="13" t="s">
        <v>397</v>
      </c>
      <c r="O247" s="14" t="str">
        <f>IF(ISERROR(INDEX(Matches!$E:$E,MATCH($D247,Matches!H:H,0))),"",INDEX(Matches!$E:$E,MATCH($D247,Matches!H:H,0)))</f>
        <v/>
      </c>
      <c r="P247" s="12" t="str">
        <f>IF(ISERROR(INDEX(Matches!$E:$E,MATCH($D247,Matches!I:I,0))),"",INDEX(Matches!$E:$E,MATCH($D247,Matches!I:I,0)))</f>
        <v/>
      </c>
      <c r="Q247" s="13" t="s">
        <v>397</v>
      </c>
      <c r="R247" s="14" t="str">
        <f>IF(ISERROR(INDEX(Matches!$E:$E,MATCH($D247,Matches!I:I,0))),"",INDEX(Matches!$E:$E,MATCH($D247,Matches!I:I,0)))</f>
        <v/>
      </c>
      <c r="S247" s="12" t="str">
        <f>IF(ISERROR(INDEX(Matches!$E:$E,MATCH($D247,Matches!J:J,0))),"",INDEX(Matches!$E:$E,MATCH($D247,Matches!J:J,0)))</f>
        <v/>
      </c>
      <c r="T247" s="13" t="s">
        <v>397</v>
      </c>
      <c r="U247" s="14" t="str">
        <f>IF(ISERROR(INDEX(Matches!$E:$E,MATCH($D247,Matches!J:J,0))),"",INDEX(Matches!$E:$E,MATCH($D247,Matches!J:J,0)))</f>
        <v/>
      </c>
      <c r="V247" s="12" t="str">
        <f>IF(ISERROR(INDEX(Matches!$E:$E,MATCH($D247,Matches!K:K,0))),"",INDEX(Matches!$E:$E,MATCH($D247,Matches!K:K,0)))</f>
        <v/>
      </c>
      <c r="W247" s="13" t="s">
        <v>397</v>
      </c>
      <c r="X247" s="14" t="str">
        <f>IF(ISERROR(INDEX(Matches!$E:$E,MATCH($D247,Matches!K:K,0))),"",INDEX(Matches!$E:$E,MATCH($D247,Matches!K:K,0)))</f>
        <v/>
      </c>
      <c r="Y247" s="12" t="str">
        <f>IF(ISERROR(INDEX(Matches!$E:$E,MATCH($D247,Matches!L:L,0))),"",INDEX(Matches!$E:$E,MATCH($D247,Matches!L:L,0)))</f>
        <v/>
      </c>
      <c r="Z247" s="13" t="s">
        <v>397</v>
      </c>
      <c r="AA247" s="14" t="str">
        <f>IF(ISERROR(INDEX(Matches!$E:$E,MATCH($D247,Matches!L:L,0))),"",INDEX(Matches!$E:$E,MATCH($D247,Matches!L:L,0)))</f>
        <v/>
      </c>
    </row>
    <row r="248" spans="1:27" ht="30" customHeight="1" x14ac:dyDescent="0.25">
      <c r="B248" s="8"/>
      <c r="C248" s="8"/>
      <c r="D248" s="8"/>
      <c r="E248" s="20"/>
      <c r="F248" s="26"/>
      <c r="G248" s="12" t="str">
        <f>IF(ISERROR(INDEX(Matches!$E:$E,MATCH($D248,Matches!F:F,0))),"",INDEX(Matches!$E:$E,MATCH($D248,Matches!F:F,0)))</f>
        <v/>
      </c>
      <c r="H248" s="13" t="s">
        <v>397</v>
      </c>
      <c r="I248" s="15" t="str">
        <f>IF(ISERROR(INDEX(Matches!$E:$E,MATCH($D248,Matches!F:F,0))),"",INDEX(Matches!$E:$E,MATCH($D248,Matches!F:F,0)))</f>
        <v/>
      </c>
      <c r="J248" s="12" t="str">
        <f>IF(ISERROR(INDEX(Matches!$E:$E,MATCH($D248,Matches!G:G,0))),"",INDEX(Matches!$E:$E,MATCH($D248,Matches!G:G,0)))</f>
        <v/>
      </c>
      <c r="K248" s="13" t="s">
        <v>397</v>
      </c>
      <c r="L248" s="14" t="str">
        <f>IF(ISERROR(INDEX(Matches!$E:$E,MATCH($D248,Matches!G:G,0))),"",INDEX(Matches!$E:$E,MATCH($D248,Matches!G:G,0)))</f>
        <v/>
      </c>
      <c r="M248" s="12" t="str">
        <f>IF(ISERROR(INDEX(Matches!$E:$E,MATCH($D248,Matches!H:H,0))),"",INDEX(Matches!$E:$E,MATCH($D248,Matches!H:H,0)))</f>
        <v/>
      </c>
      <c r="N248" s="13" t="s">
        <v>397</v>
      </c>
      <c r="O248" s="14" t="str">
        <f>IF(ISERROR(INDEX(Matches!$E:$E,MATCH($D248,Matches!H:H,0))),"",INDEX(Matches!$E:$E,MATCH($D248,Matches!H:H,0)))</f>
        <v/>
      </c>
      <c r="P248" s="12" t="str">
        <f>IF(ISERROR(INDEX(Matches!$E:$E,MATCH($D248,Matches!I:I,0))),"",INDEX(Matches!$E:$E,MATCH($D248,Matches!I:I,0)))</f>
        <v/>
      </c>
      <c r="Q248" s="13" t="s">
        <v>397</v>
      </c>
      <c r="R248" s="14" t="str">
        <f>IF(ISERROR(INDEX(Matches!$E:$E,MATCH($D248,Matches!I:I,0))),"",INDEX(Matches!$E:$E,MATCH($D248,Matches!I:I,0)))</f>
        <v/>
      </c>
      <c r="S248" s="12" t="str">
        <f>IF(ISERROR(INDEX(Matches!$E:$E,MATCH($D248,Matches!J:J,0))),"",INDEX(Matches!$E:$E,MATCH($D248,Matches!J:J,0)))</f>
        <v/>
      </c>
      <c r="T248" s="13" t="s">
        <v>397</v>
      </c>
      <c r="U248" s="14" t="str">
        <f>IF(ISERROR(INDEX(Matches!$E:$E,MATCH($D248,Matches!J:J,0))),"",INDEX(Matches!$E:$E,MATCH($D248,Matches!J:J,0)))</f>
        <v/>
      </c>
      <c r="V248" s="12" t="str">
        <f>IF(ISERROR(INDEX(Matches!$E:$E,MATCH($D248,Matches!K:K,0))),"",INDEX(Matches!$E:$E,MATCH($D248,Matches!K:K,0)))</f>
        <v/>
      </c>
      <c r="W248" s="13" t="s">
        <v>397</v>
      </c>
      <c r="X248" s="14" t="str">
        <f>IF(ISERROR(INDEX(Matches!$E:$E,MATCH($D248,Matches!K:K,0))),"",INDEX(Matches!$E:$E,MATCH($D248,Matches!K:K,0)))</f>
        <v/>
      </c>
      <c r="Y248" s="12" t="str">
        <f>IF(ISERROR(INDEX(Matches!$E:$E,MATCH($D248,Matches!L:L,0))),"",INDEX(Matches!$E:$E,MATCH($D248,Matches!L:L,0)))</f>
        <v/>
      </c>
      <c r="Z248" s="13" t="s">
        <v>397</v>
      </c>
      <c r="AA248" s="14" t="str">
        <f>IF(ISERROR(INDEX(Matches!$E:$E,MATCH($D248,Matches!L:L,0))),"",INDEX(Matches!$E:$E,MATCH($D248,Matches!L:L,0)))</f>
        <v/>
      </c>
    </row>
    <row r="249" spans="1:27" ht="30" customHeight="1" x14ac:dyDescent="0.25">
      <c r="B249" s="8"/>
      <c r="C249" s="8"/>
      <c r="D249" s="8"/>
      <c r="E249" s="20"/>
      <c r="F249" s="26"/>
      <c r="G249" s="12" t="str">
        <f>IF(ISERROR(INDEX(Matches!$E:$E,MATCH($D249,Matches!F:F,0))),"",INDEX(Matches!$E:$E,MATCH($D249,Matches!F:F,0)))</f>
        <v/>
      </c>
      <c r="H249" s="15"/>
      <c r="I249" s="15"/>
      <c r="J249" s="12" t="str">
        <f>IF(ISERROR(INDEX(Matches!$E:$E,MATCH($D249,Matches!G:G,0))),"",INDEX(Matches!$E:$E,MATCH($D249,Matches!G:G,0)))</f>
        <v/>
      </c>
      <c r="K249" s="15"/>
      <c r="L249" s="14"/>
      <c r="M249" s="12" t="str">
        <f>IF(ISERROR(INDEX(Matches!$E:$E,MATCH($D249,Matches!H:H,0))),"",INDEX(Matches!$E:$E,MATCH($D249,Matches!H:H,0)))</f>
        <v/>
      </c>
      <c r="N249" s="15"/>
      <c r="O249" s="14"/>
      <c r="P249" s="12" t="str">
        <f>IF(ISERROR(INDEX(Matches!$E:$E,MATCH($D249,Matches!I:I,0))),"",INDEX(Matches!$E:$E,MATCH($D249,Matches!I:I,0)))</f>
        <v/>
      </c>
      <c r="Q249" s="15"/>
      <c r="R249" s="14"/>
      <c r="S249" s="12" t="str">
        <f>IF(ISERROR(INDEX(Matches!$E:$E,MATCH($D249,Matches!J:J,0))),"",INDEX(Matches!$E:$E,MATCH($D249,Matches!J:J,0)))</f>
        <v/>
      </c>
      <c r="T249" s="15"/>
      <c r="U249" s="14"/>
      <c r="V249" s="12" t="str">
        <f>IF(ISERROR(INDEX(Matches!$E:$E,MATCH($D249,Matches!K:K,0))),"",INDEX(Matches!$E:$E,MATCH($D249,Matches!K:K,0)))</f>
        <v/>
      </c>
      <c r="W249" s="15"/>
      <c r="X249" s="14"/>
      <c r="Y249" s="12" t="str">
        <f>IF(ISERROR(INDEX(Matches!$E:$E,MATCH($D249,Matches!L:L,0))),"",INDEX(Matches!$E:$E,MATCH($D249,Matches!L:L,0)))</f>
        <v/>
      </c>
      <c r="Z249" s="15"/>
      <c r="AA249" s="14"/>
    </row>
    <row r="250" spans="1:27" ht="30" customHeight="1" x14ac:dyDescent="0.25">
      <c r="B250" s="8"/>
      <c r="C250" s="8"/>
      <c r="D250" s="8"/>
      <c r="E250" s="20"/>
      <c r="F250" s="26"/>
      <c r="G250" s="12" t="str">
        <f>IF(ISERROR(INDEX(Matches!$E:$E,MATCH($D250,Matches!F:F,0))),"",INDEX(Matches!$E:$E,MATCH($D250,Matches!F:F,0)))</f>
        <v/>
      </c>
      <c r="H250" s="15"/>
      <c r="I250" s="15"/>
      <c r="J250" s="12" t="str">
        <f>IF(ISERROR(INDEX(Matches!$E:$E,MATCH($D250,Matches!G:G,0))),"",INDEX(Matches!$E:$E,MATCH($D250,Matches!G:G,0)))</f>
        <v/>
      </c>
      <c r="K250" s="15"/>
      <c r="L250" s="14"/>
      <c r="M250" s="12" t="str">
        <f>IF(ISERROR(INDEX(Matches!$E:$E,MATCH($D250,Matches!H:H,0))),"",INDEX(Matches!$E:$E,MATCH($D250,Matches!H:H,0)))</f>
        <v/>
      </c>
      <c r="N250" s="15"/>
      <c r="O250" s="14"/>
      <c r="P250" s="12" t="str">
        <f>IF(ISERROR(INDEX(Matches!$E:$E,MATCH($D250,Matches!I:I,0))),"",INDEX(Matches!$E:$E,MATCH($D250,Matches!I:I,0)))</f>
        <v/>
      </c>
      <c r="Q250" s="15"/>
      <c r="R250" s="14"/>
      <c r="S250" s="12" t="str">
        <f>IF(ISERROR(INDEX(Matches!$E:$E,MATCH($D250,Matches!J:J,0))),"",INDEX(Matches!$E:$E,MATCH($D250,Matches!J:J,0)))</f>
        <v/>
      </c>
      <c r="T250" s="15"/>
      <c r="U250" s="14"/>
      <c r="V250" s="12" t="str">
        <f>IF(ISERROR(INDEX(Matches!$E:$E,MATCH($D250,Matches!K:K,0))),"",INDEX(Matches!$E:$E,MATCH($D250,Matches!K:K,0)))</f>
        <v/>
      </c>
      <c r="W250" s="15"/>
      <c r="X250" s="14"/>
      <c r="Y250" s="12" t="str">
        <f>IF(ISERROR(INDEX(Matches!$E:$E,MATCH($D250,Matches!L:L,0))),"",INDEX(Matches!$E:$E,MATCH($D250,Matches!L:L,0)))</f>
        <v/>
      </c>
      <c r="Z250" s="15"/>
      <c r="AA250" s="14"/>
    </row>
    <row r="251" spans="1:27" ht="30" customHeight="1" x14ac:dyDescent="0.25">
      <c r="B251" s="8"/>
      <c r="C251" s="8"/>
      <c r="D251" s="8"/>
      <c r="E251" s="20"/>
      <c r="F251" s="26"/>
      <c r="G251" s="12" t="str">
        <f>IF(ISERROR(INDEX(Matches!$E:$E,MATCH($D251,Matches!F:F,0))),"",INDEX(Matches!$E:$E,MATCH($D251,Matches!F:F,0)))</f>
        <v/>
      </c>
      <c r="H251" s="15"/>
      <c r="I251" s="15"/>
      <c r="J251" s="12" t="str">
        <f>IF(ISERROR(INDEX(Matches!$E:$E,MATCH($D251,Matches!G:G,0))),"",INDEX(Matches!$E:$E,MATCH($D251,Matches!G:G,0)))</f>
        <v/>
      </c>
      <c r="K251" s="15"/>
      <c r="L251" s="14"/>
      <c r="M251" s="12" t="str">
        <f>IF(ISERROR(INDEX(Matches!$E:$E,MATCH($D251,Matches!H:H,0))),"",INDEX(Matches!$E:$E,MATCH($D251,Matches!H:H,0)))</f>
        <v/>
      </c>
      <c r="N251" s="15"/>
      <c r="O251" s="14"/>
      <c r="P251" s="12" t="str">
        <f>IF(ISERROR(INDEX(Matches!$E:$E,MATCH($D251,Matches!I:I,0))),"",INDEX(Matches!$E:$E,MATCH($D251,Matches!I:I,0)))</f>
        <v/>
      </c>
      <c r="Q251" s="15"/>
      <c r="R251" s="14"/>
      <c r="S251" s="12" t="str">
        <f>IF(ISERROR(INDEX(Matches!$E:$E,MATCH($D251,Matches!J:J,0))),"",INDEX(Matches!$E:$E,MATCH($D251,Matches!J:J,0)))</f>
        <v/>
      </c>
      <c r="T251" s="15"/>
      <c r="U251" s="14"/>
      <c r="V251" s="12" t="str">
        <f>IF(ISERROR(INDEX(Matches!$E:$E,MATCH($D251,Matches!K:K,0))),"",INDEX(Matches!$E:$E,MATCH($D251,Matches!K:K,0)))</f>
        <v/>
      </c>
      <c r="W251" s="15"/>
      <c r="X251" s="14"/>
      <c r="Y251" s="12" t="str">
        <f>IF(ISERROR(INDEX(Matches!$E:$E,MATCH($D251,Matches!L:L,0))),"",INDEX(Matches!$E:$E,MATCH($D251,Matches!L:L,0)))</f>
        <v/>
      </c>
      <c r="Z251" s="15"/>
      <c r="AA251" s="14"/>
    </row>
    <row r="252" spans="1:27" ht="30" customHeight="1" x14ac:dyDescent="0.25">
      <c r="B252" s="8"/>
      <c r="C252" s="8"/>
      <c r="D252" s="8"/>
      <c r="E252" s="20"/>
      <c r="F252" s="26"/>
      <c r="G252" s="12" t="str">
        <f>IF(ISERROR(INDEX(Matches!$E:$E,MATCH($D252,Matches!F:F,0))),"",INDEX(Matches!$E:$E,MATCH($D252,Matches!F:F,0)))</f>
        <v/>
      </c>
      <c r="H252" s="15"/>
      <c r="I252" s="15"/>
      <c r="J252" s="12" t="str">
        <f>IF(ISERROR(INDEX(Matches!$E:$E,MATCH($D252,Matches!G:G,0))),"",INDEX(Matches!$E:$E,MATCH($D252,Matches!G:G,0)))</f>
        <v/>
      </c>
      <c r="K252" s="15"/>
      <c r="L252" s="14"/>
      <c r="M252" s="12" t="str">
        <f>IF(ISERROR(INDEX(Matches!$E:$E,MATCH($D252,Matches!H:H,0))),"",INDEX(Matches!$E:$E,MATCH($D252,Matches!H:H,0)))</f>
        <v/>
      </c>
      <c r="N252" s="15"/>
      <c r="O252" s="14"/>
      <c r="P252" s="12" t="str">
        <f>IF(ISERROR(INDEX(Matches!$E:$E,MATCH($D252,Matches!I:I,0))),"",INDEX(Matches!$E:$E,MATCH($D252,Matches!I:I,0)))</f>
        <v/>
      </c>
      <c r="Q252" s="15"/>
      <c r="R252" s="14"/>
      <c r="S252" s="12" t="str">
        <f>IF(ISERROR(INDEX(Matches!$E:$E,MATCH($D252,Matches!J:J,0))),"",INDEX(Matches!$E:$E,MATCH($D252,Matches!J:J,0)))</f>
        <v/>
      </c>
      <c r="T252" s="15"/>
      <c r="U252" s="14"/>
      <c r="V252" s="12" t="str">
        <f>IF(ISERROR(INDEX(Matches!$E:$E,MATCH($D252,Matches!K:K,0))),"",INDEX(Matches!$E:$E,MATCH($D252,Matches!K:K,0)))</f>
        <v/>
      </c>
      <c r="W252" s="15"/>
      <c r="X252" s="14"/>
      <c r="Y252" s="12" t="str">
        <f>IF(ISERROR(INDEX(Matches!$E:$E,MATCH($D252,Matches!L:L,0))),"",INDEX(Matches!$E:$E,MATCH($D252,Matches!L:L,0)))</f>
        <v/>
      </c>
      <c r="Z252" s="15"/>
      <c r="AA252" s="14"/>
    </row>
    <row r="253" spans="1:27" ht="30" customHeight="1" x14ac:dyDescent="0.25">
      <c r="B253" s="8"/>
      <c r="C253" s="8"/>
      <c r="D253" s="8"/>
      <c r="E253" s="20"/>
      <c r="F253" s="26"/>
      <c r="G253" s="12" t="str">
        <f>IF(ISERROR(INDEX(Matches!$E:$E,MATCH($D253,Matches!F:F,0))),"",INDEX(Matches!$E:$E,MATCH($D253,Matches!F:F,0)))</f>
        <v/>
      </c>
      <c r="H253" s="15"/>
      <c r="I253" s="15"/>
      <c r="J253" s="12" t="str">
        <f>IF(ISERROR(INDEX(Matches!$E:$E,MATCH($D253,Matches!G:G,0))),"",INDEX(Matches!$E:$E,MATCH($D253,Matches!G:G,0)))</f>
        <v/>
      </c>
      <c r="K253" s="15"/>
      <c r="L253" s="14"/>
      <c r="M253" s="12" t="str">
        <f>IF(ISERROR(INDEX(Matches!$E:$E,MATCH($D253,Matches!H:H,0))),"",INDEX(Matches!$E:$E,MATCH($D253,Matches!H:H,0)))</f>
        <v/>
      </c>
      <c r="N253" s="15"/>
      <c r="O253" s="14"/>
      <c r="P253" s="12" t="str">
        <f>IF(ISERROR(INDEX(Matches!$E:$E,MATCH($D253,Matches!I:I,0))),"",INDEX(Matches!$E:$E,MATCH($D253,Matches!I:I,0)))</f>
        <v/>
      </c>
      <c r="Q253" s="15"/>
      <c r="R253" s="14"/>
      <c r="S253" s="12" t="str">
        <f>IF(ISERROR(INDEX(Matches!$E:$E,MATCH($D253,Matches!J:J,0))),"",INDEX(Matches!$E:$E,MATCH($D253,Matches!J:J,0)))</f>
        <v/>
      </c>
      <c r="T253" s="15"/>
      <c r="U253" s="14"/>
      <c r="V253" s="12" t="str">
        <f>IF(ISERROR(INDEX(Matches!$E:$E,MATCH($D253,Matches!K:K,0))),"",INDEX(Matches!$E:$E,MATCH($D253,Matches!K:K,0)))</f>
        <v/>
      </c>
      <c r="W253" s="15"/>
      <c r="X253" s="14"/>
      <c r="Y253" s="12" t="str">
        <f>IF(ISERROR(INDEX(Matches!$E:$E,MATCH($D253,Matches!L:L,0))),"",INDEX(Matches!$E:$E,MATCH($D253,Matches!L:L,0)))</f>
        <v/>
      </c>
      <c r="Z253" s="15"/>
      <c r="AA253" s="14"/>
    </row>
    <row r="254" spans="1:27" ht="30" customHeight="1" x14ac:dyDescent="0.25">
      <c r="B254" s="8"/>
      <c r="C254" s="8"/>
      <c r="D254" s="8"/>
      <c r="E254" s="20"/>
      <c r="F254" s="26"/>
      <c r="G254" s="12" t="str">
        <f>IF(ISERROR(INDEX(Matches!$E:$E,MATCH($D254,Matches!F:F,0))),"",INDEX(Matches!$E:$E,MATCH($D254,Matches!F:F,0)))</f>
        <v/>
      </c>
      <c r="H254" s="15"/>
      <c r="I254" s="15"/>
      <c r="J254" s="12" t="str">
        <f>IF(ISERROR(INDEX(Matches!$E:$E,MATCH($D254,Matches!G:G,0))),"",INDEX(Matches!$E:$E,MATCH($D254,Matches!G:G,0)))</f>
        <v/>
      </c>
      <c r="K254" s="15"/>
      <c r="L254" s="14"/>
      <c r="M254" s="12" t="str">
        <f>IF(ISERROR(INDEX(Matches!$E:$E,MATCH($D254,Matches!H:H,0))),"",INDEX(Matches!$E:$E,MATCH($D254,Matches!H:H,0)))</f>
        <v/>
      </c>
      <c r="N254" s="15"/>
      <c r="O254" s="14"/>
      <c r="P254" s="12" t="str">
        <f>IF(ISERROR(INDEX(Matches!$E:$E,MATCH($D254,Matches!I:I,0))),"",INDEX(Matches!$E:$E,MATCH($D254,Matches!I:I,0)))</f>
        <v/>
      </c>
      <c r="Q254" s="15"/>
      <c r="R254" s="14"/>
      <c r="S254" s="12" t="str">
        <f>IF(ISERROR(INDEX(Matches!$E:$E,MATCH($D254,Matches!J:J,0))),"",INDEX(Matches!$E:$E,MATCH($D254,Matches!J:J,0)))</f>
        <v/>
      </c>
      <c r="T254" s="15"/>
      <c r="U254" s="14"/>
      <c r="V254" s="12" t="str">
        <f>IF(ISERROR(INDEX(Matches!$E:$E,MATCH($D254,Matches!K:K,0))),"",INDEX(Matches!$E:$E,MATCH($D254,Matches!K:K,0)))</f>
        <v/>
      </c>
      <c r="W254" s="15"/>
      <c r="X254" s="14"/>
      <c r="Y254" s="12" t="str">
        <f>IF(ISERROR(INDEX(Matches!$E:$E,MATCH($D254,Matches!L:L,0))),"",INDEX(Matches!$E:$E,MATCH($D254,Matches!L:L,0)))</f>
        <v/>
      </c>
      <c r="Z254" s="15"/>
      <c r="AA254" s="14"/>
    </row>
    <row r="255" spans="1:27" ht="30" customHeight="1" x14ac:dyDescent="0.25">
      <c r="B255" s="8"/>
      <c r="C255" s="8"/>
      <c r="D255" s="8"/>
      <c r="E255" s="20"/>
      <c r="F255" s="26"/>
      <c r="G255" s="12" t="str">
        <f>IF(ISERROR(INDEX(Matches!$E:$E,MATCH($D255,Matches!F:F,0))),"",INDEX(Matches!$E:$E,MATCH($D255,Matches!F:F,0)))</f>
        <v/>
      </c>
      <c r="H255" s="15"/>
      <c r="I255" s="15"/>
      <c r="J255" s="12" t="str">
        <f>IF(ISERROR(INDEX(Matches!$E:$E,MATCH($D255,Matches!G:G,0))),"",INDEX(Matches!$E:$E,MATCH($D255,Matches!G:G,0)))</f>
        <v/>
      </c>
      <c r="K255" s="15"/>
      <c r="L255" s="14"/>
      <c r="M255" s="12" t="str">
        <f>IF(ISERROR(INDEX(Matches!$E:$E,MATCH($D255,Matches!H:H,0))),"",INDEX(Matches!$E:$E,MATCH($D255,Matches!H:H,0)))</f>
        <v/>
      </c>
      <c r="N255" s="15"/>
      <c r="O255" s="14"/>
      <c r="P255" s="12" t="str">
        <f>IF(ISERROR(INDEX(Matches!$E:$E,MATCH($D255,Matches!I:I,0))),"",INDEX(Matches!$E:$E,MATCH($D255,Matches!I:I,0)))</f>
        <v/>
      </c>
      <c r="Q255" s="15"/>
      <c r="R255" s="14"/>
      <c r="S255" s="12" t="str">
        <f>IF(ISERROR(INDEX(Matches!$E:$E,MATCH($D255,Matches!J:J,0))),"",INDEX(Matches!$E:$E,MATCH($D255,Matches!J:J,0)))</f>
        <v/>
      </c>
      <c r="T255" s="15"/>
      <c r="U255" s="14"/>
      <c r="V255" s="12" t="str">
        <f>IF(ISERROR(INDEX(Matches!$E:$E,MATCH($D255,Matches!K:K,0))),"",INDEX(Matches!$E:$E,MATCH($D255,Matches!K:K,0)))</f>
        <v/>
      </c>
      <c r="W255" s="15"/>
      <c r="X255" s="14"/>
      <c r="Y255" s="12" t="str">
        <f>IF(ISERROR(INDEX(Matches!$E:$E,MATCH($D255,Matches!L:L,0))),"",INDEX(Matches!$E:$E,MATCH($D255,Matches!L:L,0)))</f>
        <v/>
      </c>
      <c r="Z255" s="15"/>
      <c r="AA255" s="14"/>
    </row>
    <row r="256" spans="1:27" ht="30" customHeight="1" thickBot="1" x14ac:dyDescent="0.3">
      <c r="B256" s="27"/>
      <c r="C256" s="27"/>
      <c r="D256" s="27"/>
      <c r="E256" s="35"/>
      <c r="F256" s="26"/>
      <c r="G256" s="28" t="str">
        <f>IF(ISERROR(INDEX(Matches!$E:$E,MATCH($D256,Matches!F:F,0))),"",INDEX(Matches!$E:$E,MATCH($D256,Matches!F:F,0)))</f>
        <v/>
      </c>
      <c r="H256" s="17"/>
      <c r="I256" s="17"/>
      <c r="J256" s="28" t="str">
        <f>IF(ISERROR(INDEX(Matches!$E:$E,MATCH($D256,Matches!G:G,0))),"",INDEX(Matches!$E:$E,MATCH($D256,Matches!G:G,0)))</f>
        <v/>
      </c>
      <c r="K256" s="17"/>
      <c r="L256" s="29"/>
      <c r="M256" s="28" t="str">
        <f>IF(ISERROR(INDEX(Matches!$E:$E,MATCH($D256,Matches!H:H,0))),"",INDEX(Matches!$E:$E,MATCH($D256,Matches!H:H,0)))</f>
        <v/>
      </c>
      <c r="N256" s="17"/>
      <c r="O256" s="29"/>
      <c r="P256" s="28" t="str">
        <f>IF(ISERROR(INDEX(Matches!$E:$E,MATCH($D256,Matches!I:I,0))),"",INDEX(Matches!$E:$E,MATCH($D256,Matches!I:I,0)))</f>
        <v/>
      </c>
      <c r="Q256" s="17"/>
      <c r="R256" s="29"/>
      <c r="S256" s="28" t="str">
        <f>IF(ISERROR(INDEX(Matches!$E:$E,MATCH($D256,Matches!J:J,0))),"",INDEX(Matches!$E:$E,MATCH($D256,Matches!J:J,0)))</f>
        <v/>
      </c>
      <c r="T256" s="17"/>
      <c r="U256" s="29"/>
      <c r="V256" s="28" t="str">
        <f>IF(ISERROR(INDEX(Matches!$E:$E,MATCH($D256,Matches!K:K,0))),"",INDEX(Matches!$E:$E,MATCH($D256,Matches!K:K,0)))</f>
        <v/>
      </c>
      <c r="W256" s="17"/>
      <c r="X256" s="29"/>
      <c r="Y256" s="28" t="str">
        <f>IF(ISERROR(INDEX(Matches!$E:$E,MATCH($D256,Matches!L:L,0))),"",INDEX(Matches!$E:$E,MATCH($D256,Matches!L:L,0)))</f>
        <v/>
      </c>
      <c r="Z256" s="17"/>
      <c r="AA256" s="29"/>
    </row>
    <row r="257" spans="1:29" ht="30" customHeight="1" thickTop="1" x14ac:dyDescent="0.25">
      <c r="B257" s="30"/>
      <c r="C257" s="30"/>
      <c r="D257" s="30"/>
      <c r="E257" s="36"/>
      <c r="F257" s="31" t="s">
        <v>372</v>
      </c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 t="str">
        <f>IF(SUM(M246:M256)=0,"",SUM(M246:M256))</f>
        <v/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 t="str">
        <f>IF(SUM(V246:V256)=0,"",SUM(V246:V256))</f>
        <v/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0</v>
      </c>
    </row>
    <row r="258" spans="1:29" ht="30" customHeight="1" x14ac:dyDescent="0.25">
      <c r="B258" s="21"/>
      <c r="C258" s="21"/>
      <c r="D258" s="21"/>
      <c r="E258" s="23"/>
      <c r="F258" s="22" t="s">
        <v>375</v>
      </c>
      <c r="G258" s="12"/>
      <c r="H258" s="15"/>
      <c r="I258" s="15" t="str">
        <f>IF(SUM(I246:I248)=0,"",SUM(I246:I248))</f>
        <v/>
      </c>
      <c r="J258" s="12"/>
      <c r="K258" s="15"/>
      <c r="L258" s="15" t="str">
        <f>IF(SUM(L246:L248)=0,"",SUM(L246:L248))</f>
        <v/>
      </c>
      <c r="M258" s="12"/>
      <c r="N258" s="15"/>
      <c r="O258" s="15" t="str">
        <f>IF(SUM(O246:O248)=0,"",SUM(O246:O248))</f>
        <v/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 t="str">
        <f>IF(SUM(X246:X248)=0,"",SUM(X246:X248))</f>
        <v/>
      </c>
      <c r="Y258" s="12"/>
      <c r="Z258" s="15"/>
      <c r="AA258" s="15" t="str">
        <f>IF(SUM(AA246:AA248)=0,"",SUM(AA246:AA248))</f>
        <v/>
      </c>
      <c r="AB258" s="2">
        <f>SUM(G258:AA258)</f>
        <v>0</v>
      </c>
      <c r="AC258" s="3">
        <f>INT(SUM(G258:AA258)/3)</f>
        <v>0</v>
      </c>
    </row>
    <row r="259" spans="1:29" ht="30" customHeight="1" thickBot="1" x14ac:dyDescent="0.3">
      <c r="B259" s="21"/>
      <c r="C259" s="21"/>
      <c r="D259" s="21"/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/>
      <c r="C260" s="21"/>
      <c r="D260" s="21"/>
      <c r="E260" s="24"/>
      <c r="F260" s="18"/>
      <c r="G260" s="124">
        <f>IF((AB257-AC258)&lt;0,0,AB257-AC258)</f>
        <v>0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/>
      <c r="C261" s="21"/>
      <c r="D261" s="21"/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/>
      <c r="C262" s="21"/>
      <c r="D262" s="21"/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/>
      <c r="C263" s="21"/>
      <c r="D263" s="21"/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f>A1</f>
        <v>4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4</v>
      </c>
      <c r="F265" s="143"/>
      <c r="G265" s="143"/>
      <c r="H265" s="143"/>
      <c r="I265" s="143"/>
      <c r="J265" s="144">
        <f>INDEX(Diary!$C:$C,MATCH(A265,Diary!$A:$A,0))</f>
        <v>41911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BRUSH IT, MUNCH, AND GAG BACK</v>
      </c>
      <c r="C267" s="131"/>
      <c r="D267" s="132"/>
      <c r="E267" s="136" t="str">
        <f>INDEX(Owners!$A:$A,MATCH(B267,Owners!$B:$B,0))</f>
        <v>Howard Bradley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f>A4+6</f>
        <v>32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/>
      <c r="C269" s="8"/>
      <c r="D269" s="8"/>
      <c r="E269" s="84"/>
      <c r="F269" s="26"/>
      <c r="G269" s="9" t="str">
        <f>IF(ISERROR(INDEX(Matches!$E:$E,MATCH($D269,Matches!F:F,0))),"",INDEX(Matches!$E:$E,MATCH($D269,Matches!F:F,0)))</f>
        <v/>
      </c>
      <c r="H269" s="10" t="s">
        <v>397</v>
      </c>
      <c r="I269" s="11" t="str">
        <f>IF(ISERROR(INDEX(Matches!$E:$E,MATCH($D269,Matches!F:F,0))),"",INDEX(Matches!$E:$E,MATCH($D269,Matches!F:F,0)))</f>
        <v/>
      </c>
      <c r="J269" s="12" t="str">
        <f>IF(ISERROR(INDEX(Matches!$E:$E,MATCH($D269,Matches!G:G,0))),"",INDEX(Matches!$E:$E,MATCH($D269,Matches!G:G,0)))</f>
        <v/>
      </c>
      <c r="K269" s="13" t="s">
        <v>397</v>
      </c>
      <c r="L269" s="14" t="str">
        <f>IF(ISERROR(INDEX(Matches!$E:$E,MATCH($D269,Matches!G:G,0))),"",INDEX(Matches!$E:$E,MATCH($D269,Matches!G:G,0)))</f>
        <v/>
      </c>
      <c r="M269" s="12" t="str">
        <f>IF(ISERROR(INDEX(Matches!$E:$E,MATCH($D269,Matches!H:H,0))),"",INDEX(Matches!$E:$E,MATCH($D269,Matches!H:H,0)))</f>
        <v/>
      </c>
      <c r="N269" s="13" t="s">
        <v>397</v>
      </c>
      <c r="O269" s="14" t="str">
        <f>IF(ISERROR(INDEX(Matches!$E:$E,MATCH($D269,Matches!H:H,0))),"",INDEX(Matches!$E:$E,MATCH($D269,Matches!H:H,0)))</f>
        <v/>
      </c>
      <c r="P269" s="12" t="str">
        <f>IF(ISERROR(INDEX(Matches!$E:$E,MATCH($D269,Matches!I:I,0))),"",INDEX(Matches!$E:$E,MATCH($D269,Matches!I:I,0)))</f>
        <v/>
      </c>
      <c r="Q269" s="13" t="s">
        <v>397</v>
      </c>
      <c r="R269" s="14" t="str">
        <f>IF(ISERROR(INDEX(Matches!$E:$E,MATCH($D269,Matches!I:I,0))),"",INDEX(Matches!$E:$E,MATCH($D269,Matches!I:I,0)))</f>
        <v/>
      </c>
      <c r="S269" s="12" t="str">
        <f>IF(ISERROR(INDEX(Matches!$E:$E,MATCH($D269,Matches!J:J,0))),"",INDEX(Matches!$E:$E,MATCH($D269,Matches!J:J,0)))</f>
        <v/>
      </c>
      <c r="T269" s="13" t="s">
        <v>397</v>
      </c>
      <c r="U269" s="14" t="str">
        <f>IF(ISERROR(INDEX(Matches!$E:$E,MATCH($D269,Matches!J:J,0))),"",INDEX(Matches!$E:$E,MATCH($D269,Matches!J:J,0)))</f>
        <v/>
      </c>
      <c r="V269" s="12" t="str">
        <f>IF(ISERROR(INDEX(Matches!$E:$E,MATCH($D269,Matches!K:K,0))),"",INDEX(Matches!$E:$E,MATCH($D269,Matches!K:K,0)))</f>
        <v/>
      </c>
      <c r="W269" s="13" t="s">
        <v>397</v>
      </c>
      <c r="X269" s="14" t="str">
        <f>IF(ISERROR(INDEX(Matches!$E:$E,MATCH($D269,Matches!K:K,0))),"",INDEX(Matches!$E:$E,MATCH($D269,Matches!K:K,0)))</f>
        <v/>
      </c>
      <c r="Y269" s="12" t="str">
        <f>IF(ISERROR(INDEX(Matches!$E:$E,MATCH($D269,Matches!L:L,0))),"",INDEX(Matches!$E:$E,MATCH($D269,Matches!L:L,0)))</f>
        <v/>
      </c>
      <c r="Z269" s="13" t="s">
        <v>397</v>
      </c>
      <c r="AA269" s="14" t="str">
        <f>IF(ISERROR(INDEX(Matches!$E:$E,MATCH($D269,Matches!L:L,0))),"",INDEX(Matches!$E:$E,MATCH($D269,Matches!L:L,0)))</f>
        <v/>
      </c>
    </row>
    <row r="270" spans="1:29" ht="30" customHeight="1" x14ac:dyDescent="0.25">
      <c r="B270" s="8"/>
      <c r="C270" s="8"/>
      <c r="D270" s="8"/>
      <c r="E270" s="8"/>
      <c r="F270" s="26"/>
      <c r="G270" s="12" t="str">
        <f>IF(ISERROR(INDEX(Matches!$E:$E,MATCH($D270,Matches!F:F,0))),"",INDEX(Matches!$E:$E,MATCH($D270,Matches!F:F,0)))</f>
        <v/>
      </c>
      <c r="H270" s="13" t="s">
        <v>397</v>
      </c>
      <c r="I270" s="15" t="str">
        <f>IF(ISERROR(INDEX(Matches!$E:$E,MATCH($D270,Matches!F:F,0))),"",INDEX(Matches!$E:$E,MATCH($D270,Matches!F:F,0)))</f>
        <v/>
      </c>
      <c r="J270" s="12" t="str">
        <f>IF(ISERROR(INDEX(Matches!$E:$E,MATCH($D270,Matches!G:G,0))),"",INDEX(Matches!$E:$E,MATCH($D270,Matches!G:G,0)))</f>
        <v/>
      </c>
      <c r="K270" s="13" t="s">
        <v>397</v>
      </c>
      <c r="L270" s="14" t="str">
        <f>IF(ISERROR(INDEX(Matches!$E:$E,MATCH($D270,Matches!G:G,0))),"",INDEX(Matches!$E:$E,MATCH($D270,Matches!G:G,0)))</f>
        <v/>
      </c>
      <c r="M270" s="12" t="str">
        <f>IF(ISERROR(INDEX(Matches!$E:$E,MATCH($D270,Matches!H:H,0))),"",INDEX(Matches!$E:$E,MATCH($D270,Matches!H:H,0)))</f>
        <v/>
      </c>
      <c r="N270" s="13" t="s">
        <v>397</v>
      </c>
      <c r="O270" s="14" t="str">
        <f>IF(ISERROR(INDEX(Matches!$E:$E,MATCH($D270,Matches!H:H,0))),"",INDEX(Matches!$E:$E,MATCH($D270,Matches!H:H,0)))</f>
        <v/>
      </c>
      <c r="P270" s="12" t="str">
        <f>IF(ISERROR(INDEX(Matches!$E:$E,MATCH($D270,Matches!I:I,0))),"",INDEX(Matches!$E:$E,MATCH($D270,Matches!I:I,0)))</f>
        <v/>
      </c>
      <c r="Q270" s="13" t="s">
        <v>397</v>
      </c>
      <c r="R270" s="14" t="str">
        <f>IF(ISERROR(INDEX(Matches!$E:$E,MATCH($D270,Matches!I:I,0))),"",INDEX(Matches!$E:$E,MATCH($D270,Matches!I:I,0)))</f>
        <v/>
      </c>
      <c r="S270" s="12" t="str">
        <f>IF(ISERROR(INDEX(Matches!$E:$E,MATCH($D270,Matches!J:J,0))),"",INDEX(Matches!$E:$E,MATCH($D270,Matches!J:J,0)))</f>
        <v/>
      </c>
      <c r="T270" s="13" t="s">
        <v>397</v>
      </c>
      <c r="U270" s="14" t="str">
        <f>IF(ISERROR(INDEX(Matches!$E:$E,MATCH($D270,Matches!J:J,0))),"",INDEX(Matches!$E:$E,MATCH($D270,Matches!J:J,0)))</f>
        <v/>
      </c>
      <c r="V270" s="12" t="str">
        <f>IF(ISERROR(INDEX(Matches!$E:$E,MATCH($D270,Matches!K:K,0))),"",INDEX(Matches!$E:$E,MATCH($D270,Matches!K:K,0)))</f>
        <v/>
      </c>
      <c r="W270" s="13" t="s">
        <v>397</v>
      </c>
      <c r="X270" s="14" t="str">
        <f>IF(ISERROR(INDEX(Matches!$E:$E,MATCH($D270,Matches!K:K,0))),"",INDEX(Matches!$E:$E,MATCH($D270,Matches!K:K,0)))</f>
        <v/>
      </c>
      <c r="Y270" s="12" t="str">
        <f>IF(ISERROR(INDEX(Matches!$E:$E,MATCH($D270,Matches!L:L,0))),"",INDEX(Matches!$E:$E,MATCH($D270,Matches!L:L,0)))</f>
        <v/>
      </c>
      <c r="Z270" s="13" t="s">
        <v>397</v>
      </c>
      <c r="AA270" s="14" t="str">
        <f>IF(ISERROR(INDEX(Matches!$E:$E,MATCH($D270,Matches!L:L,0))),"",INDEX(Matches!$E:$E,MATCH($D270,Matches!L:L,0)))</f>
        <v/>
      </c>
    </row>
    <row r="271" spans="1:29" ht="30" customHeight="1" x14ac:dyDescent="0.25">
      <c r="B271" s="8"/>
      <c r="C271" s="8"/>
      <c r="D271" s="8"/>
      <c r="E271" s="8"/>
      <c r="F271" s="26"/>
      <c r="G271" s="12" t="str">
        <f>IF(ISERROR(INDEX(Matches!$E:$E,MATCH($D271,Matches!F:F,0))),"",INDEX(Matches!$E:$E,MATCH($D271,Matches!F:F,0)))</f>
        <v/>
      </c>
      <c r="H271" s="13" t="s">
        <v>397</v>
      </c>
      <c r="I271" s="15" t="str">
        <f>IF(ISERROR(INDEX(Matches!$E:$E,MATCH($D271,Matches!F:F,0))),"",INDEX(Matches!$E:$E,MATCH($D271,Matches!F:F,0)))</f>
        <v/>
      </c>
      <c r="J271" s="12" t="str">
        <f>IF(ISERROR(INDEX(Matches!$E:$E,MATCH($D271,Matches!G:G,0))),"",INDEX(Matches!$E:$E,MATCH($D271,Matches!G:G,0)))</f>
        <v/>
      </c>
      <c r="K271" s="13" t="s">
        <v>397</v>
      </c>
      <c r="L271" s="14" t="str">
        <f>IF(ISERROR(INDEX(Matches!$E:$E,MATCH($D271,Matches!G:G,0))),"",INDEX(Matches!$E:$E,MATCH($D271,Matches!G:G,0)))</f>
        <v/>
      </c>
      <c r="M271" s="12" t="str">
        <f>IF(ISERROR(INDEX(Matches!$E:$E,MATCH($D271,Matches!H:H,0))),"",INDEX(Matches!$E:$E,MATCH($D271,Matches!H:H,0)))</f>
        <v/>
      </c>
      <c r="N271" s="13" t="s">
        <v>397</v>
      </c>
      <c r="O271" s="14" t="str">
        <f>IF(ISERROR(INDEX(Matches!$E:$E,MATCH($D271,Matches!H:H,0))),"",INDEX(Matches!$E:$E,MATCH($D271,Matches!H:H,0)))</f>
        <v/>
      </c>
      <c r="P271" s="12" t="str">
        <f>IF(ISERROR(INDEX(Matches!$E:$E,MATCH($D271,Matches!I:I,0))),"",INDEX(Matches!$E:$E,MATCH($D271,Matches!I:I,0)))</f>
        <v/>
      </c>
      <c r="Q271" s="13" t="s">
        <v>397</v>
      </c>
      <c r="R271" s="14" t="str">
        <f>IF(ISERROR(INDEX(Matches!$E:$E,MATCH($D271,Matches!I:I,0))),"",INDEX(Matches!$E:$E,MATCH($D271,Matches!I:I,0)))</f>
        <v/>
      </c>
      <c r="S271" s="12" t="str">
        <f>IF(ISERROR(INDEX(Matches!$E:$E,MATCH($D271,Matches!J:J,0))),"",INDEX(Matches!$E:$E,MATCH($D271,Matches!J:J,0)))</f>
        <v/>
      </c>
      <c r="T271" s="13" t="s">
        <v>397</v>
      </c>
      <c r="U271" s="14" t="str">
        <f>IF(ISERROR(INDEX(Matches!$E:$E,MATCH($D271,Matches!J:J,0))),"",INDEX(Matches!$E:$E,MATCH($D271,Matches!J:J,0)))</f>
        <v/>
      </c>
      <c r="V271" s="12" t="str">
        <f>IF(ISERROR(INDEX(Matches!$E:$E,MATCH($D271,Matches!K:K,0))),"",INDEX(Matches!$E:$E,MATCH($D271,Matches!K:K,0)))</f>
        <v/>
      </c>
      <c r="W271" s="13" t="s">
        <v>397</v>
      </c>
      <c r="X271" s="14" t="str">
        <f>IF(ISERROR(INDEX(Matches!$E:$E,MATCH($D271,Matches!K:K,0))),"",INDEX(Matches!$E:$E,MATCH($D271,Matches!K:K,0)))</f>
        <v/>
      </c>
      <c r="Y271" s="12" t="str">
        <f>IF(ISERROR(INDEX(Matches!$E:$E,MATCH($D271,Matches!L:L,0))),"",INDEX(Matches!$E:$E,MATCH($D271,Matches!L:L,0)))</f>
        <v/>
      </c>
      <c r="Z271" s="13" t="s">
        <v>397</v>
      </c>
      <c r="AA271" s="14" t="str">
        <f>IF(ISERROR(INDEX(Matches!$E:$E,MATCH($D271,Matches!L:L,0))),"",INDEX(Matches!$E:$E,MATCH($D271,Matches!L:L,0)))</f>
        <v/>
      </c>
    </row>
    <row r="272" spans="1:29" ht="30" customHeight="1" x14ac:dyDescent="0.25">
      <c r="B272" s="8"/>
      <c r="C272" s="8"/>
      <c r="D272" s="8"/>
      <c r="E272" s="8"/>
      <c r="F272" s="26"/>
      <c r="G272" s="12" t="str">
        <f>IF(ISERROR(INDEX(Matches!$E:$E,MATCH($D272,Matches!F:F,0))),"",INDEX(Matches!$E:$E,MATCH($D272,Matches!F:F,0)))</f>
        <v/>
      </c>
      <c r="H272" s="15"/>
      <c r="I272" s="15"/>
      <c r="J272" s="12" t="str">
        <f>IF(ISERROR(INDEX(Matches!$E:$E,MATCH($D272,Matches!G:G,0))),"",INDEX(Matches!$E:$E,MATCH($D272,Matches!G:G,0)))</f>
        <v/>
      </c>
      <c r="K272" s="15"/>
      <c r="L272" s="14"/>
      <c r="M272" s="12" t="str">
        <f>IF(ISERROR(INDEX(Matches!$E:$E,MATCH($D272,Matches!H:H,0))),"",INDEX(Matches!$E:$E,MATCH($D272,Matches!H:H,0)))</f>
        <v/>
      </c>
      <c r="N272" s="15"/>
      <c r="O272" s="14"/>
      <c r="P272" s="12" t="str">
        <f>IF(ISERROR(INDEX(Matches!$E:$E,MATCH($D272,Matches!I:I,0))),"",INDEX(Matches!$E:$E,MATCH($D272,Matches!I:I,0)))</f>
        <v/>
      </c>
      <c r="Q272" s="15"/>
      <c r="R272" s="14"/>
      <c r="S272" s="12" t="str">
        <f>IF(ISERROR(INDEX(Matches!$E:$E,MATCH($D272,Matches!J:J,0))),"",INDEX(Matches!$E:$E,MATCH($D272,Matches!J:J,0)))</f>
        <v/>
      </c>
      <c r="T272" s="15"/>
      <c r="U272" s="14"/>
      <c r="V272" s="12" t="str">
        <f>IF(ISERROR(INDEX(Matches!$E:$E,MATCH($D272,Matches!K:K,0))),"",INDEX(Matches!$E:$E,MATCH($D272,Matches!K:K,0)))</f>
        <v/>
      </c>
      <c r="W272" s="15"/>
      <c r="X272" s="14"/>
      <c r="Y272" s="12" t="str">
        <f>IF(ISERROR(INDEX(Matches!$E:$E,MATCH($D272,Matches!L:L,0))),"",INDEX(Matches!$E:$E,MATCH($D272,Matches!L:L,0)))</f>
        <v/>
      </c>
      <c r="Z272" s="15"/>
      <c r="AA272" s="14"/>
    </row>
    <row r="273" spans="2:29" ht="30" customHeight="1" x14ac:dyDescent="0.25">
      <c r="B273" s="8"/>
      <c r="C273" s="8"/>
      <c r="D273" s="8"/>
      <c r="E273" s="8"/>
      <c r="F273" s="26"/>
      <c r="G273" s="12" t="str">
        <f>IF(ISERROR(INDEX(Matches!$E:$E,MATCH($D273,Matches!F:F,0))),"",INDEX(Matches!$E:$E,MATCH($D273,Matches!F:F,0)))</f>
        <v/>
      </c>
      <c r="H273" s="15"/>
      <c r="I273" s="15"/>
      <c r="J273" s="12" t="str">
        <f>IF(ISERROR(INDEX(Matches!$E:$E,MATCH($D273,Matches!G:G,0))),"",INDEX(Matches!$E:$E,MATCH($D273,Matches!G:G,0)))</f>
        <v/>
      </c>
      <c r="K273" s="15"/>
      <c r="L273" s="14"/>
      <c r="M273" s="12" t="str">
        <f>IF(ISERROR(INDEX(Matches!$E:$E,MATCH($D273,Matches!H:H,0))),"",INDEX(Matches!$E:$E,MATCH($D273,Matches!H:H,0)))</f>
        <v/>
      </c>
      <c r="N273" s="15"/>
      <c r="O273" s="14"/>
      <c r="P273" s="12" t="str">
        <f>IF(ISERROR(INDEX(Matches!$E:$E,MATCH($D273,Matches!I:I,0))),"",INDEX(Matches!$E:$E,MATCH($D273,Matches!I:I,0)))</f>
        <v/>
      </c>
      <c r="Q273" s="15"/>
      <c r="R273" s="14"/>
      <c r="S273" s="12" t="str">
        <f>IF(ISERROR(INDEX(Matches!$E:$E,MATCH($D273,Matches!J:J,0))),"",INDEX(Matches!$E:$E,MATCH($D273,Matches!J:J,0)))</f>
        <v/>
      </c>
      <c r="T273" s="15"/>
      <c r="U273" s="14"/>
      <c r="V273" s="12" t="str">
        <f>IF(ISERROR(INDEX(Matches!$E:$E,MATCH($D273,Matches!K:K,0))),"",INDEX(Matches!$E:$E,MATCH($D273,Matches!K:K,0)))</f>
        <v/>
      </c>
      <c r="W273" s="15"/>
      <c r="X273" s="14"/>
      <c r="Y273" s="12" t="str">
        <f>IF(ISERROR(INDEX(Matches!$E:$E,MATCH($D273,Matches!L:L,0))),"",INDEX(Matches!$E:$E,MATCH($D273,Matches!L:L,0)))</f>
        <v/>
      </c>
      <c r="Z273" s="15"/>
      <c r="AA273" s="14"/>
    </row>
    <row r="274" spans="2:29" ht="30" customHeight="1" x14ac:dyDescent="0.25">
      <c r="B274" s="8"/>
      <c r="C274" s="8"/>
      <c r="D274" s="8"/>
      <c r="E274" s="8"/>
      <c r="F274" s="26"/>
      <c r="G274" s="12" t="str">
        <f>IF(ISERROR(INDEX(Matches!$E:$E,MATCH($D274,Matches!F:F,0))),"",INDEX(Matches!$E:$E,MATCH($D274,Matches!F:F,0)))</f>
        <v/>
      </c>
      <c r="H274" s="15"/>
      <c r="I274" s="15"/>
      <c r="J274" s="12" t="str">
        <f>IF(ISERROR(INDEX(Matches!$E:$E,MATCH($D274,Matches!G:G,0))),"",INDEX(Matches!$E:$E,MATCH($D274,Matches!G:G,0)))</f>
        <v/>
      </c>
      <c r="K274" s="15"/>
      <c r="L274" s="14"/>
      <c r="M274" s="12" t="str">
        <f>IF(ISERROR(INDEX(Matches!$E:$E,MATCH($D274,Matches!H:H,0))),"",INDEX(Matches!$E:$E,MATCH($D274,Matches!H:H,0)))</f>
        <v/>
      </c>
      <c r="N274" s="15"/>
      <c r="O274" s="14"/>
      <c r="P274" s="12" t="str">
        <f>IF(ISERROR(INDEX(Matches!$E:$E,MATCH($D274,Matches!I:I,0))),"",INDEX(Matches!$E:$E,MATCH($D274,Matches!I:I,0)))</f>
        <v/>
      </c>
      <c r="Q274" s="15"/>
      <c r="R274" s="14"/>
      <c r="S274" s="12" t="str">
        <f>IF(ISERROR(INDEX(Matches!$E:$E,MATCH($D274,Matches!J:J,0))),"",INDEX(Matches!$E:$E,MATCH($D274,Matches!J:J,0)))</f>
        <v/>
      </c>
      <c r="T274" s="15"/>
      <c r="U274" s="14"/>
      <c r="V274" s="12" t="str">
        <f>IF(ISERROR(INDEX(Matches!$E:$E,MATCH($D274,Matches!K:K,0))),"",INDEX(Matches!$E:$E,MATCH($D274,Matches!K:K,0)))</f>
        <v/>
      </c>
      <c r="W274" s="15"/>
      <c r="X274" s="14"/>
      <c r="Y274" s="12" t="str">
        <f>IF(ISERROR(INDEX(Matches!$E:$E,MATCH($D274,Matches!L:L,0))),"",INDEX(Matches!$E:$E,MATCH($D274,Matches!L:L,0)))</f>
        <v/>
      </c>
      <c r="Z274" s="15"/>
      <c r="AA274" s="14"/>
    </row>
    <row r="275" spans="2:29" ht="30" customHeight="1" x14ac:dyDescent="0.25">
      <c r="B275" s="8"/>
      <c r="C275" s="8"/>
      <c r="D275" s="8"/>
      <c r="E275" s="8"/>
      <c r="F275" s="26"/>
      <c r="G275" s="12" t="str">
        <f>IF(ISERROR(INDEX(Matches!$E:$E,MATCH($D275,Matches!F:F,0))),"",INDEX(Matches!$E:$E,MATCH($D275,Matches!F:F,0)))</f>
        <v/>
      </c>
      <c r="H275" s="15"/>
      <c r="I275" s="15"/>
      <c r="J275" s="12" t="str">
        <f>IF(ISERROR(INDEX(Matches!$E:$E,MATCH($D275,Matches!G:G,0))),"",INDEX(Matches!$E:$E,MATCH($D275,Matches!G:G,0)))</f>
        <v/>
      </c>
      <c r="K275" s="15"/>
      <c r="L275" s="14"/>
      <c r="M275" s="12" t="str">
        <f>IF(ISERROR(INDEX(Matches!$E:$E,MATCH($D275,Matches!H:H,0))),"",INDEX(Matches!$E:$E,MATCH($D275,Matches!H:H,0)))</f>
        <v/>
      </c>
      <c r="N275" s="15"/>
      <c r="O275" s="14"/>
      <c r="P275" s="12" t="str">
        <f>IF(ISERROR(INDEX(Matches!$E:$E,MATCH($D275,Matches!I:I,0))),"",INDEX(Matches!$E:$E,MATCH($D275,Matches!I:I,0)))</f>
        <v/>
      </c>
      <c r="Q275" s="15"/>
      <c r="R275" s="14"/>
      <c r="S275" s="12" t="str">
        <f>IF(ISERROR(INDEX(Matches!$E:$E,MATCH($D275,Matches!J:J,0))),"",INDEX(Matches!$E:$E,MATCH($D275,Matches!J:J,0)))</f>
        <v/>
      </c>
      <c r="T275" s="15"/>
      <c r="U275" s="14"/>
      <c r="V275" s="12" t="str">
        <f>IF(ISERROR(INDEX(Matches!$E:$E,MATCH($D275,Matches!K:K,0))),"",INDEX(Matches!$E:$E,MATCH($D275,Matches!K:K,0)))</f>
        <v/>
      </c>
      <c r="W275" s="15"/>
      <c r="X275" s="14"/>
      <c r="Y275" s="12" t="str">
        <f>IF(ISERROR(INDEX(Matches!$E:$E,MATCH($D275,Matches!L:L,0))),"",INDEX(Matches!$E:$E,MATCH($D275,Matches!L:L,0)))</f>
        <v/>
      </c>
      <c r="Z275" s="15"/>
      <c r="AA275" s="14"/>
    </row>
    <row r="276" spans="2:29" ht="30" customHeight="1" x14ac:dyDescent="0.25">
      <c r="B276" s="8"/>
      <c r="C276" s="8"/>
      <c r="D276" s="8"/>
      <c r="E276" s="8"/>
      <c r="F276" s="26"/>
      <c r="G276" s="12" t="str">
        <f>IF(ISERROR(INDEX(Matches!$E:$E,MATCH($D276,Matches!F:F,0))),"",INDEX(Matches!$E:$E,MATCH($D276,Matches!F:F,0)))</f>
        <v/>
      </c>
      <c r="H276" s="15"/>
      <c r="I276" s="15"/>
      <c r="J276" s="12" t="str">
        <f>IF(ISERROR(INDEX(Matches!$E:$E,MATCH($D276,Matches!G:G,0))),"",INDEX(Matches!$E:$E,MATCH($D276,Matches!G:G,0)))</f>
        <v/>
      </c>
      <c r="K276" s="15"/>
      <c r="L276" s="14"/>
      <c r="M276" s="12" t="str">
        <f>IF(ISERROR(INDEX(Matches!$E:$E,MATCH($D276,Matches!H:H,0))),"",INDEX(Matches!$E:$E,MATCH($D276,Matches!H:H,0)))</f>
        <v/>
      </c>
      <c r="N276" s="15"/>
      <c r="O276" s="14"/>
      <c r="P276" s="12" t="str">
        <f>IF(ISERROR(INDEX(Matches!$E:$E,MATCH($D276,Matches!I:I,0))),"",INDEX(Matches!$E:$E,MATCH($D276,Matches!I:I,0)))</f>
        <v/>
      </c>
      <c r="Q276" s="15"/>
      <c r="R276" s="14"/>
      <c r="S276" s="12" t="str">
        <f>IF(ISERROR(INDEX(Matches!$E:$E,MATCH($D276,Matches!J:J,0))),"",INDEX(Matches!$E:$E,MATCH($D276,Matches!J:J,0)))</f>
        <v/>
      </c>
      <c r="T276" s="15"/>
      <c r="U276" s="14"/>
      <c r="V276" s="12" t="str">
        <f>IF(ISERROR(INDEX(Matches!$E:$E,MATCH($D276,Matches!K:K,0))),"",INDEX(Matches!$E:$E,MATCH($D276,Matches!K:K,0)))</f>
        <v/>
      </c>
      <c r="W276" s="15"/>
      <c r="X276" s="14"/>
      <c r="Y276" s="12" t="str">
        <f>IF(ISERROR(INDEX(Matches!$E:$E,MATCH($D276,Matches!L:L,0))),"",INDEX(Matches!$E:$E,MATCH($D276,Matches!L:L,0)))</f>
        <v/>
      </c>
      <c r="Z276" s="15"/>
      <c r="AA276" s="14"/>
    </row>
    <row r="277" spans="2:29" ht="30" customHeight="1" x14ac:dyDescent="0.25">
      <c r="B277" s="8"/>
      <c r="C277" s="8"/>
      <c r="D277" s="8"/>
      <c r="E277" s="8"/>
      <c r="F277" s="26"/>
      <c r="G277" s="12" t="str">
        <f>IF(ISERROR(INDEX(Matches!$E:$E,MATCH($D277,Matches!F:F,0))),"",INDEX(Matches!$E:$E,MATCH($D277,Matches!F:F,0)))</f>
        <v/>
      </c>
      <c r="H277" s="15"/>
      <c r="I277" s="15"/>
      <c r="J277" s="12" t="str">
        <f>IF(ISERROR(INDEX(Matches!$E:$E,MATCH($D277,Matches!G:G,0))),"",INDEX(Matches!$E:$E,MATCH($D277,Matches!G:G,0)))</f>
        <v/>
      </c>
      <c r="K277" s="15"/>
      <c r="L277" s="14"/>
      <c r="M277" s="12" t="str">
        <f>IF(ISERROR(INDEX(Matches!$E:$E,MATCH($D277,Matches!H:H,0))),"",INDEX(Matches!$E:$E,MATCH($D277,Matches!H:H,0)))</f>
        <v/>
      </c>
      <c r="N277" s="15"/>
      <c r="O277" s="14"/>
      <c r="P277" s="12" t="str">
        <f>IF(ISERROR(INDEX(Matches!$E:$E,MATCH($D277,Matches!I:I,0))),"",INDEX(Matches!$E:$E,MATCH($D277,Matches!I:I,0)))</f>
        <v/>
      </c>
      <c r="Q277" s="15"/>
      <c r="R277" s="14"/>
      <c r="S277" s="12" t="str">
        <f>IF(ISERROR(INDEX(Matches!$E:$E,MATCH($D277,Matches!J:J,0))),"",INDEX(Matches!$E:$E,MATCH($D277,Matches!J:J,0)))</f>
        <v/>
      </c>
      <c r="T277" s="15"/>
      <c r="U277" s="14"/>
      <c r="V277" s="12" t="str">
        <f>IF(ISERROR(INDEX(Matches!$E:$E,MATCH($D277,Matches!K:K,0))),"",INDEX(Matches!$E:$E,MATCH($D277,Matches!K:K,0)))</f>
        <v/>
      </c>
      <c r="W277" s="15"/>
      <c r="X277" s="14"/>
      <c r="Y277" s="12" t="str">
        <f>IF(ISERROR(INDEX(Matches!$E:$E,MATCH($D277,Matches!L:L,0))),"",INDEX(Matches!$E:$E,MATCH($D277,Matches!L:L,0)))</f>
        <v/>
      </c>
      <c r="Z277" s="15"/>
      <c r="AA277" s="14"/>
    </row>
    <row r="278" spans="2:29" ht="30" customHeight="1" x14ac:dyDescent="0.25">
      <c r="B278" s="8"/>
      <c r="C278" s="8"/>
      <c r="D278" s="8"/>
      <c r="E278" s="8"/>
      <c r="F278" s="26"/>
      <c r="G278" s="12" t="str">
        <f>IF(ISERROR(INDEX(Matches!$E:$E,MATCH($D278,Matches!F:F,0))),"",INDEX(Matches!$E:$E,MATCH($D278,Matches!F:F,0)))</f>
        <v/>
      </c>
      <c r="H278" s="15"/>
      <c r="I278" s="15"/>
      <c r="J278" s="12" t="str">
        <f>IF(ISERROR(INDEX(Matches!$E:$E,MATCH($D278,Matches!G:G,0))),"",INDEX(Matches!$E:$E,MATCH($D278,Matches!G:G,0)))</f>
        <v/>
      </c>
      <c r="K278" s="15"/>
      <c r="L278" s="14"/>
      <c r="M278" s="12" t="str">
        <f>IF(ISERROR(INDEX(Matches!$E:$E,MATCH($D278,Matches!H:H,0))),"",INDEX(Matches!$E:$E,MATCH($D278,Matches!H:H,0)))</f>
        <v/>
      </c>
      <c r="N278" s="15"/>
      <c r="O278" s="14"/>
      <c r="P278" s="12" t="str">
        <f>IF(ISERROR(INDEX(Matches!$E:$E,MATCH($D278,Matches!I:I,0))),"",INDEX(Matches!$E:$E,MATCH($D278,Matches!I:I,0)))</f>
        <v/>
      </c>
      <c r="Q278" s="15"/>
      <c r="R278" s="14"/>
      <c r="S278" s="12" t="str">
        <f>IF(ISERROR(INDEX(Matches!$E:$E,MATCH($D278,Matches!J:J,0))),"",INDEX(Matches!$E:$E,MATCH($D278,Matches!J:J,0)))</f>
        <v/>
      </c>
      <c r="T278" s="15"/>
      <c r="U278" s="14"/>
      <c r="V278" s="12" t="str">
        <f>IF(ISERROR(INDEX(Matches!$E:$E,MATCH($D278,Matches!K:K,0))),"",INDEX(Matches!$E:$E,MATCH($D278,Matches!K:K,0)))</f>
        <v/>
      </c>
      <c r="W278" s="15"/>
      <c r="X278" s="14"/>
      <c r="Y278" s="12" t="str">
        <f>IF(ISERROR(INDEX(Matches!$E:$E,MATCH($D278,Matches!L:L,0))),"",INDEX(Matches!$E:$E,MATCH($D278,Matches!L:L,0)))</f>
        <v/>
      </c>
      <c r="Z278" s="15"/>
      <c r="AA278" s="14"/>
    </row>
    <row r="279" spans="2:29" ht="30" customHeight="1" thickBot="1" x14ac:dyDescent="0.3">
      <c r="B279" s="27"/>
      <c r="C279" s="27"/>
      <c r="D279" s="27"/>
      <c r="E279" s="27"/>
      <c r="F279" s="26"/>
      <c r="G279" s="28" t="str">
        <f>IF(ISERROR(INDEX(Matches!$E:$E,MATCH($D279,Matches!F:F,0))),"",INDEX(Matches!$E:$E,MATCH($D279,Matches!F:F,0)))</f>
        <v/>
      </c>
      <c r="H279" s="17"/>
      <c r="I279" s="17"/>
      <c r="J279" s="28" t="str">
        <f>IF(ISERROR(INDEX(Matches!$E:$E,MATCH($D279,Matches!G:G,0))),"",INDEX(Matches!$E:$E,MATCH($D279,Matches!G:G,0)))</f>
        <v/>
      </c>
      <c r="K279" s="17"/>
      <c r="L279" s="29"/>
      <c r="M279" s="28" t="str">
        <f>IF(ISERROR(INDEX(Matches!$E:$E,MATCH($D279,Matches!H:H,0))),"",INDEX(Matches!$E:$E,MATCH($D279,Matches!H:H,0)))</f>
        <v/>
      </c>
      <c r="N279" s="17"/>
      <c r="O279" s="29"/>
      <c r="P279" s="28" t="str">
        <f>IF(ISERROR(INDEX(Matches!$E:$E,MATCH($D279,Matches!I:I,0))),"",INDEX(Matches!$E:$E,MATCH($D279,Matches!I:I,0)))</f>
        <v/>
      </c>
      <c r="Q279" s="17"/>
      <c r="R279" s="29"/>
      <c r="S279" s="28" t="str">
        <f>IF(ISERROR(INDEX(Matches!$E:$E,MATCH($D279,Matches!J:J,0))),"",INDEX(Matches!$E:$E,MATCH($D279,Matches!J:J,0)))</f>
        <v/>
      </c>
      <c r="T279" s="17"/>
      <c r="U279" s="29"/>
      <c r="V279" s="28" t="str">
        <f>IF(ISERROR(INDEX(Matches!$E:$E,MATCH($D279,Matches!K:K,0))),"",INDEX(Matches!$E:$E,MATCH($D279,Matches!K:K,0)))</f>
        <v/>
      </c>
      <c r="W279" s="17"/>
      <c r="X279" s="29"/>
      <c r="Y279" s="28" t="str">
        <f>IF(ISERROR(INDEX(Matches!$E:$E,MATCH($D279,Matches!L:L,0))),"",INDEX(Matches!$E:$E,MATCH($D279,Matches!L:L,0)))</f>
        <v/>
      </c>
      <c r="Z279" s="17"/>
      <c r="AA279" s="29"/>
    </row>
    <row r="280" spans="2:29" ht="30" customHeight="1" thickTop="1" x14ac:dyDescent="0.25">
      <c r="B280" s="30"/>
      <c r="C280" s="30"/>
      <c r="D280" s="30"/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 t="str">
        <f>IF(SUM(J269:J279)=0,"",SUM(J269:J279))</f>
        <v/>
      </c>
      <c r="K280" s="33"/>
      <c r="L280" s="34"/>
      <c r="M280" s="32" t="str">
        <f>IF(SUM(M269:M279)=0,"",SUM(M269:M279))</f>
        <v/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 t="str">
        <f>IF(SUM(V269:V279)=0,"",SUM(V269:V279))</f>
        <v/>
      </c>
      <c r="W280" s="33"/>
      <c r="X280" s="34"/>
      <c r="Y280" s="32" t="str">
        <f>IF(SUM(Y269:Y279)=0,"",SUM(Y269:Y279))</f>
        <v/>
      </c>
      <c r="Z280" s="33"/>
      <c r="AA280" s="34"/>
      <c r="AB280" s="2">
        <f>SUM(G280:AA280)</f>
        <v>0</v>
      </c>
    </row>
    <row r="281" spans="2:29" ht="30" customHeight="1" x14ac:dyDescent="0.25">
      <c r="B281" s="21"/>
      <c r="C281" s="21"/>
      <c r="D281" s="21"/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 t="str">
        <f>IF(SUM(L269:L271)=0,"",SUM(L269:L271))</f>
        <v/>
      </c>
      <c r="M281" s="12"/>
      <c r="N281" s="15"/>
      <c r="O281" s="15" t="str">
        <f>IF(SUM(O269:O271)=0,"",SUM(O269:O271))</f>
        <v/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 t="str">
        <f>IF(SUM(X269:X271)=0,"",SUM(X269:X271))</f>
        <v/>
      </c>
      <c r="Y281" s="12"/>
      <c r="Z281" s="15"/>
      <c r="AA281" s="15" t="str">
        <f>IF(SUM(AA269:AA271)=0,"",SUM(AA269:AA271))</f>
        <v/>
      </c>
      <c r="AB281" s="2">
        <f>SUM(G281:AA281)</f>
        <v>0</v>
      </c>
      <c r="AC281" s="3">
        <f>INT(SUM(G281:AA281)/3)</f>
        <v>0</v>
      </c>
    </row>
    <row r="282" spans="2:29" ht="30" customHeight="1" thickBot="1" x14ac:dyDescent="0.3">
      <c r="B282" s="21"/>
      <c r="C282" s="21"/>
      <c r="D282" s="21"/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/>
      <c r="C283" s="21"/>
      <c r="D283" s="21"/>
      <c r="E283" s="21"/>
      <c r="F283" s="18"/>
      <c r="G283" s="124">
        <f>IF((AB280-AC281)&lt;0,0,AB280-AC281)</f>
        <v>0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/>
      <c r="C284" s="21"/>
      <c r="D284" s="21"/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/>
      <c r="C285" s="21"/>
      <c r="D285" s="21"/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/>
      <c r="C286" s="21"/>
      <c r="D286" s="21"/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AJAX TREESDOWN</v>
      </c>
      <c r="C288" s="131"/>
      <c r="D288" s="132"/>
      <c r="E288" s="136" t="str">
        <f>INDEX(Owners!$A:$A,MATCH(B288,Owners!$B:$B,0))</f>
        <v>Martin Tarbuck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f>A4+6</f>
        <v>32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/>
      <c r="C290" s="8"/>
      <c r="D290" s="8"/>
      <c r="E290" s="85"/>
      <c r="F290" s="26"/>
      <c r="G290" s="9" t="str">
        <f>IF(ISERROR(INDEX(Matches!$E:$E,MATCH($D290,Matches!F:F,0))),"",INDEX(Matches!$E:$E,MATCH($D290,Matches!F:F,0)))</f>
        <v/>
      </c>
      <c r="H290" s="10" t="s">
        <v>397</v>
      </c>
      <c r="I290" s="11" t="str">
        <f>IF(ISERROR(INDEX(Matches!$E:$E,MATCH($D290,Matches!F:F,0))),"",INDEX(Matches!$E:$E,MATCH($D290,Matches!F:F,0)))</f>
        <v/>
      </c>
      <c r="J290" s="12" t="str">
        <f>IF(ISERROR(INDEX(Matches!$E:$E,MATCH($D290,Matches!G:G,0))),"",INDEX(Matches!$E:$E,MATCH($D290,Matches!G:G,0)))</f>
        <v/>
      </c>
      <c r="K290" s="13" t="s">
        <v>397</v>
      </c>
      <c r="L290" s="14" t="str">
        <f>IF(ISERROR(INDEX(Matches!$E:$E,MATCH($D290,Matches!G:G,0))),"",INDEX(Matches!$E:$E,MATCH($D290,Matches!G:G,0)))</f>
        <v/>
      </c>
      <c r="M290" s="12" t="str">
        <f>IF(ISERROR(INDEX(Matches!$E:$E,MATCH($D290,Matches!H:H,0))),"",INDEX(Matches!$E:$E,MATCH($D290,Matches!H:H,0)))</f>
        <v/>
      </c>
      <c r="N290" s="13" t="s">
        <v>397</v>
      </c>
      <c r="O290" s="14" t="str">
        <f>IF(ISERROR(INDEX(Matches!$E:$E,MATCH($D290,Matches!H:H,0))),"",INDEX(Matches!$E:$E,MATCH($D290,Matches!H:H,0)))</f>
        <v/>
      </c>
      <c r="P290" s="12" t="str">
        <f>IF(ISERROR(INDEX(Matches!$E:$E,MATCH($D290,Matches!I:I,0))),"",INDEX(Matches!$E:$E,MATCH($D290,Matches!I:I,0)))</f>
        <v/>
      </c>
      <c r="Q290" s="13" t="s">
        <v>397</v>
      </c>
      <c r="R290" s="14" t="str">
        <f>IF(ISERROR(INDEX(Matches!$E:$E,MATCH($D290,Matches!I:I,0))),"",INDEX(Matches!$E:$E,MATCH($D290,Matches!I:I,0)))</f>
        <v/>
      </c>
      <c r="S290" s="12" t="str">
        <f>IF(ISERROR(INDEX(Matches!$E:$E,MATCH($D290,Matches!J:J,0))),"",INDEX(Matches!$E:$E,MATCH($D290,Matches!J:J,0)))</f>
        <v/>
      </c>
      <c r="T290" s="13" t="s">
        <v>397</v>
      </c>
      <c r="U290" s="14" t="str">
        <f>IF(ISERROR(INDEX(Matches!$E:$E,MATCH($D290,Matches!J:J,0))),"",INDEX(Matches!$E:$E,MATCH($D290,Matches!J:J,0)))</f>
        <v/>
      </c>
      <c r="V290" s="12" t="str">
        <f>IF(ISERROR(INDEX(Matches!$E:$E,MATCH($D290,Matches!K:K,0))),"",INDEX(Matches!$E:$E,MATCH($D290,Matches!K:K,0)))</f>
        <v/>
      </c>
      <c r="W290" s="13" t="s">
        <v>397</v>
      </c>
      <c r="X290" s="14" t="str">
        <f>IF(ISERROR(INDEX(Matches!$E:$E,MATCH($D290,Matches!K:K,0))),"",INDEX(Matches!$E:$E,MATCH($D290,Matches!K:K,0)))</f>
        <v/>
      </c>
      <c r="Y290" s="12" t="str">
        <f>IF(ISERROR(INDEX(Matches!$E:$E,MATCH($D290,Matches!L:L,0))),"",INDEX(Matches!$E:$E,MATCH($D290,Matches!L:L,0)))</f>
        <v/>
      </c>
      <c r="Z290" s="13" t="s">
        <v>397</v>
      </c>
      <c r="AA290" s="14" t="str">
        <f>IF(ISERROR(INDEX(Matches!$E:$E,MATCH($D290,Matches!L:L,0))),"",INDEX(Matches!$E:$E,MATCH($D290,Matches!L:L,0)))</f>
        <v/>
      </c>
    </row>
    <row r="291" spans="1:29" ht="30" customHeight="1" x14ac:dyDescent="0.25">
      <c r="B291" s="8"/>
      <c r="C291" s="8"/>
      <c r="D291" s="8"/>
      <c r="E291" s="20"/>
      <c r="F291" s="26"/>
      <c r="G291" s="12" t="str">
        <f>IF(ISERROR(INDEX(Matches!$E:$E,MATCH($D291,Matches!F:F,0))),"",INDEX(Matches!$E:$E,MATCH($D291,Matches!F:F,0)))</f>
        <v/>
      </c>
      <c r="H291" s="13" t="s">
        <v>397</v>
      </c>
      <c r="I291" s="15" t="str">
        <f>IF(ISERROR(INDEX(Matches!$E:$E,MATCH($D291,Matches!F:F,0))),"",INDEX(Matches!$E:$E,MATCH($D291,Matches!F:F,0)))</f>
        <v/>
      </c>
      <c r="J291" s="12" t="str">
        <f>IF(ISERROR(INDEX(Matches!$E:$E,MATCH($D291,Matches!G:G,0))),"",INDEX(Matches!$E:$E,MATCH($D291,Matches!G:G,0)))</f>
        <v/>
      </c>
      <c r="K291" s="13" t="s">
        <v>397</v>
      </c>
      <c r="L291" s="14" t="str">
        <f>IF(ISERROR(INDEX(Matches!$E:$E,MATCH($D291,Matches!G:G,0))),"",INDEX(Matches!$E:$E,MATCH($D291,Matches!G:G,0)))</f>
        <v/>
      </c>
      <c r="M291" s="12" t="str">
        <f>IF(ISERROR(INDEX(Matches!$E:$E,MATCH($D291,Matches!H:H,0))),"",INDEX(Matches!$E:$E,MATCH($D291,Matches!H:H,0)))</f>
        <v/>
      </c>
      <c r="N291" s="13" t="s">
        <v>397</v>
      </c>
      <c r="O291" s="14" t="str">
        <f>IF(ISERROR(INDEX(Matches!$E:$E,MATCH($D291,Matches!H:H,0))),"",INDEX(Matches!$E:$E,MATCH($D291,Matches!H:H,0)))</f>
        <v/>
      </c>
      <c r="P291" s="12" t="str">
        <f>IF(ISERROR(INDEX(Matches!$E:$E,MATCH($D291,Matches!I:I,0))),"",INDEX(Matches!$E:$E,MATCH($D291,Matches!I:I,0)))</f>
        <v/>
      </c>
      <c r="Q291" s="13" t="s">
        <v>397</v>
      </c>
      <c r="R291" s="14" t="str">
        <f>IF(ISERROR(INDEX(Matches!$E:$E,MATCH($D291,Matches!I:I,0))),"",INDEX(Matches!$E:$E,MATCH($D291,Matches!I:I,0)))</f>
        <v/>
      </c>
      <c r="S291" s="12" t="str">
        <f>IF(ISERROR(INDEX(Matches!$E:$E,MATCH($D291,Matches!J:J,0))),"",INDEX(Matches!$E:$E,MATCH($D291,Matches!J:J,0)))</f>
        <v/>
      </c>
      <c r="T291" s="13" t="s">
        <v>397</v>
      </c>
      <c r="U291" s="14" t="str">
        <f>IF(ISERROR(INDEX(Matches!$E:$E,MATCH($D291,Matches!J:J,0))),"",INDEX(Matches!$E:$E,MATCH($D291,Matches!J:J,0)))</f>
        <v/>
      </c>
      <c r="V291" s="12" t="str">
        <f>IF(ISERROR(INDEX(Matches!$E:$E,MATCH($D291,Matches!K:K,0))),"",INDEX(Matches!$E:$E,MATCH($D291,Matches!K:K,0)))</f>
        <v/>
      </c>
      <c r="W291" s="13" t="s">
        <v>397</v>
      </c>
      <c r="X291" s="14" t="str">
        <f>IF(ISERROR(INDEX(Matches!$E:$E,MATCH($D291,Matches!K:K,0))),"",INDEX(Matches!$E:$E,MATCH($D291,Matches!K:K,0)))</f>
        <v/>
      </c>
      <c r="Y291" s="12" t="str">
        <f>IF(ISERROR(INDEX(Matches!$E:$E,MATCH($D291,Matches!L:L,0))),"",INDEX(Matches!$E:$E,MATCH($D291,Matches!L:L,0)))</f>
        <v/>
      </c>
      <c r="Z291" s="13" t="s">
        <v>397</v>
      </c>
      <c r="AA291" s="14" t="str">
        <f>IF(ISERROR(INDEX(Matches!$E:$E,MATCH($D291,Matches!L:L,0))),"",INDEX(Matches!$E:$E,MATCH($D291,Matches!L:L,0)))</f>
        <v/>
      </c>
    </row>
    <row r="292" spans="1:29" ht="30" customHeight="1" x14ac:dyDescent="0.25">
      <c r="B292" s="8"/>
      <c r="C292" s="8"/>
      <c r="D292" s="8"/>
      <c r="E292" s="20"/>
      <c r="F292" s="26"/>
      <c r="G292" s="12" t="str">
        <f>IF(ISERROR(INDEX(Matches!$E:$E,MATCH($D292,Matches!F:F,0))),"",INDEX(Matches!$E:$E,MATCH($D292,Matches!F:F,0)))</f>
        <v/>
      </c>
      <c r="H292" s="13" t="s">
        <v>397</v>
      </c>
      <c r="I292" s="15" t="str">
        <f>IF(ISERROR(INDEX(Matches!$E:$E,MATCH($D292,Matches!F:F,0))),"",INDEX(Matches!$E:$E,MATCH($D292,Matches!F:F,0)))</f>
        <v/>
      </c>
      <c r="J292" s="12" t="str">
        <f>IF(ISERROR(INDEX(Matches!$E:$E,MATCH($D292,Matches!G:G,0))),"",INDEX(Matches!$E:$E,MATCH($D292,Matches!G:G,0)))</f>
        <v/>
      </c>
      <c r="K292" s="13" t="s">
        <v>397</v>
      </c>
      <c r="L292" s="14" t="str">
        <f>IF(ISERROR(INDEX(Matches!$E:$E,MATCH($D292,Matches!G:G,0))),"",INDEX(Matches!$E:$E,MATCH($D292,Matches!G:G,0)))</f>
        <v/>
      </c>
      <c r="M292" s="12" t="str">
        <f>IF(ISERROR(INDEX(Matches!$E:$E,MATCH($D292,Matches!H:H,0))),"",INDEX(Matches!$E:$E,MATCH($D292,Matches!H:H,0)))</f>
        <v/>
      </c>
      <c r="N292" s="13" t="s">
        <v>397</v>
      </c>
      <c r="O292" s="14" t="str">
        <f>IF(ISERROR(INDEX(Matches!$E:$E,MATCH($D292,Matches!H:H,0))),"",INDEX(Matches!$E:$E,MATCH($D292,Matches!H:H,0)))</f>
        <v/>
      </c>
      <c r="P292" s="12" t="str">
        <f>IF(ISERROR(INDEX(Matches!$E:$E,MATCH($D292,Matches!I:I,0))),"",INDEX(Matches!$E:$E,MATCH($D292,Matches!I:I,0)))</f>
        <v/>
      </c>
      <c r="Q292" s="13" t="s">
        <v>397</v>
      </c>
      <c r="R292" s="14" t="str">
        <f>IF(ISERROR(INDEX(Matches!$E:$E,MATCH($D292,Matches!I:I,0))),"",INDEX(Matches!$E:$E,MATCH($D292,Matches!I:I,0)))</f>
        <v/>
      </c>
      <c r="S292" s="12" t="str">
        <f>IF(ISERROR(INDEX(Matches!$E:$E,MATCH($D292,Matches!J:J,0))),"",INDEX(Matches!$E:$E,MATCH($D292,Matches!J:J,0)))</f>
        <v/>
      </c>
      <c r="T292" s="13" t="s">
        <v>397</v>
      </c>
      <c r="U292" s="14" t="str">
        <f>IF(ISERROR(INDEX(Matches!$E:$E,MATCH($D292,Matches!J:J,0))),"",INDEX(Matches!$E:$E,MATCH($D292,Matches!J:J,0)))</f>
        <v/>
      </c>
      <c r="V292" s="12" t="str">
        <f>IF(ISERROR(INDEX(Matches!$E:$E,MATCH($D292,Matches!K:K,0))),"",INDEX(Matches!$E:$E,MATCH($D292,Matches!K:K,0)))</f>
        <v/>
      </c>
      <c r="W292" s="13" t="s">
        <v>397</v>
      </c>
      <c r="X292" s="14" t="str">
        <f>IF(ISERROR(INDEX(Matches!$E:$E,MATCH($D292,Matches!K:K,0))),"",INDEX(Matches!$E:$E,MATCH($D292,Matches!K:K,0)))</f>
        <v/>
      </c>
      <c r="Y292" s="12" t="str">
        <f>IF(ISERROR(INDEX(Matches!$E:$E,MATCH($D292,Matches!L:L,0))),"",INDEX(Matches!$E:$E,MATCH($D292,Matches!L:L,0)))</f>
        <v/>
      </c>
      <c r="Z292" s="13" t="s">
        <v>397</v>
      </c>
      <c r="AA292" s="14" t="str">
        <f>IF(ISERROR(INDEX(Matches!$E:$E,MATCH($D292,Matches!L:L,0))),"",INDEX(Matches!$E:$E,MATCH($D292,Matches!L:L,0)))</f>
        <v/>
      </c>
    </row>
    <row r="293" spans="1:29" ht="30" customHeight="1" x14ac:dyDescent="0.25">
      <c r="B293" s="8"/>
      <c r="C293" s="8"/>
      <c r="D293" s="8"/>
      <c r="E293" s="20"/>
      <c r="F293" s="26"/>
      <c r="G293" s="12" t="str">
        <f>IF(ISERROR(INDEX(Matches!$E:$E,MATCH($D293,Matches!F:F,0))),"",INDEX(Matches!$E:$E,MATCH($D293,Matches!F:F,0)))</f>
        <v/>
      </c>
      <c r="H293" s="15"/>
      <c r="I293" s="15"/>
      <c r="J293" s="12" t="str">
        <f>IF(ISERROR(INDEX(Matches!$E:$E,MATCH($D293,Matches!G:G,0))),"",INDEX(Matches!$E:$E,MATCH($D293,Matches!G:G,0)))</f>
        <v/>
      </c>
      <c r="K293" s="15"/>
      <c r="L293" s="14"/>
      <c r="M293" s="12" t="str">
        <f>IF(ISERROR(INDEX(Matches!$E:$E,MATCH($D293,Matches!H:H,0))),"",INDEX(Matches!$E:$E,MATCH($D293,Matches!H:H,0)))</f>
        <v/>
      </c>
      <c r="N293" s="15"/>
      <c r="O293" s="14"/>
      <c r="P293" s="12" t="str">
        <f>IF(ISERROR(INDEX(Matches!$E:$E,MATCH($D293,Matches!I:I,0))),"",INDEX(Matches!$E:$E,MATCH($D293,Matches!I:I,0)))</f>
        <v/>
      </c>
      <c r="Q293" s="15"/>
      <c r="R293" s="14"/>
      <c r="S293" s="12" t="str">
        <f>IF(ISERROR(INDEX(Matches!$E:$E,MATCH($D293,Matches!J:J,0))),"",INDEX(Matches!$E:$E,MATCH($D293,Matches!J:J,0)))</f>
        <v/>
      </c>
      <c r="T293" s="15"/>
      <c r="U293" s="14"/>
      <c r="V293" s="12" t="str">
        <f>IF(ISERROR(INDEX(Matches!$E:$E,MATCH($D293,Matches!K:K,0))),"",INDEX(Matches!$E:$E,MATCH($D293,Matches!K:K,0)))</f>
        <v/>
      </c>
      <c r="W293" s="15"/>
      <c r="X293" s="14"/>
      <c r="Y293" s="12" t="str">
        <f>IF(ISERROR(INDEX(Matches!$E:$E,MATCH($D293,Matches!L:L,0))),"",INDEX(Matches!$E:$E,MATCH($D293,Matches!L:L,0)))</f>
        <v/>
      </c>
      <c r="Z293" s="15"/>
      <c r="AA293" s="14"/>
    </row>
    <row r="294" spans="1:29" ht="30" customHeight="1" x14ac:dyDescent="0.25">
      <c r="B294" s="8"/>
      <c r="C294" s="8"/>
      <c r="D294" s="8"/>
      <c r="E294" s="20"/>
      <c r="F294" s="26"/>
      <c r="G294" s="12" t="str">
        <f>IF(ISERROR(INDEX(Matches!$E:$E,MATCH($D294,Matches!F:F,0))),"",INDEX(Matches!$E:$E,MATCH($D294,Matches!F:F,0)))</f>
        <v/>
      </c>
      <c r="H294" s="15"/>
      <c r="I294" s="15"/>
      <c r="J294" s="12" t="str">
        <f>IF(ISERROR(INDEX(Matches!$E:$E,MATCH($D294,Matches!G:G,0))),"",INDEX(Matches!$E:$E,MATCH($D294,Matches!G:G,0)))</f>
        <v/>
      </c>
      <c r="K294" s="15"/>
      <c r="L294" s="14"/>
      <c r="M294" s="12" t="str">
        <f>IF(ISERROR(INDEX(Matches!$E:$E,MATCH($D294,Matches!H:H,0))),"",INDEX(Matches!$E:$E,MATCH($D294,Matches!H:H,0)))</f>
        <v/>
      </c>
      <c r="N294" s="15"/>
      <c r="O294" s="14"/>
      <c r="P294" s="12" t="str">
        <f>IF(ISERROR(INDEX(Matches!$E:$E,MATCH($D294,Matches!I:I,0))),"",INDEX(Matches!$E:$E,MATCH($D294,Matches!I:I,0)))</f>
        <v/>
      </c>
      <c r="Q294" s="15"/>
      <c r="R294" s="14"/>
      <c r="S294" s="12" t="str">
        <f>IF(ISERROR(INDEX(Matches!$E:$E,MATCH($D294,Matches!J:J,0))),"",INDEX(Matches!$E:$E,MATCH($D294,Matches!J:J,0)))</f>
        <v/>
      </c>
      <c r="T294" s="15"/>
      <c r="U294" s="14"/>
      <c r="V294" s="12" t="str">
        <f>IF(ISERROR(INDEX(Matches!$E:$E,MATCH($D294,Matches!K:K,0))),"",INDEX(Matches!$E:$E,MATCH($D294,Matches!K:K,0)))</f>
        <v/>
      </c>
      <c r="W294" s="15"/>
      <c r="X294" s="14"/>
      <c r="Y294" s="12" t="str">
        <f>IF(ISERROR(INDEX(Matches!$E:$E,MATCH($D294,Matches!L:L,0))),"",INDEX(Matches!$E:$E,MATCH($D294,Matches!L:L,0)))</f>
        <v/>
      </c>
      <c r="Z294" s="15"/>
      <c r="AA294" s="14"/>
    </row>
    <row r="295" spans="1:29" ht="30" customHeight="1" x14ac:dyDescent="0.25">
      <c r="B295" s="8"/>
      <c r="C295" s="8"/>
      <c r="D295" s="8"/>
      <c r="E295" s="20"/>
      <c r="F295" s="26"/>
      <c r="G295" s="12" t="str">
        <f>IF(ISERROR(INDEX(Matches!$E:$E,MATCH($D295,Matches!F:F,0))),"",INDEX(Matches!$E:$E,MATCH($D295,Matches!F:F,0)))</f>
        <v/>
      </c>
      <c r="H295" s="15"/>
      <c r="I295" s="15"/>
      <c r="J295" s="12" t="str">
        <f>IF(ISERROR(INDEX(Matches!$E:$E,MATCH($D295,Matches!G:G,0))),"",INDEX(Matches!$E:$E,MATCH($D295,Matches!G:G,0)))</f>
        <v/>
      </c>
      <c r="K295" s="15"/>
      <c r="L295" s="14"/>
      <c r="M295" s="12" t="str">
        <f>IF(ISERROR(INDEX(Matches!$E:$E,MATCH($D295,Matches!H:H,0))),"",INDEX(Matches!$E:$E,MATCH($D295,Matches!H:H,0)))</f>
        <v/>
      </c>
      <c r="N295" s="15"/>
      <c r="O295" s="14"/>
      <c r="P295" s="12" t="str">
        <f>IF(ISERROR(INDEX(Matches!$E:$E,MATCH($D295,Matches!I:I,0))),"",INDEX(Matches!$E:$E,MATCH($D295,Matches!I:I,0)))</f>
        <v/>
      </c>
      <c r="Q295" s="15"/>
      <c r="R295" s="14"/>
      <c r="S295" s="12" t="str">
        <f>IF(ISERROR(INDEX(Matches!$E:$E,MATCH($D295,Matches!J:J,0))),"",INDEX(Matches!$E:$E,MATCH($D295,Matches!J:J,0)))</f>
        <v/>
      </c>
      <c r="T295" s="15"/>
      <c r="U295" s="14"/>
      <c r="V295" s="12" t="str">
        <f>IF(ISERROR(INDEX(Matches!$E:$E,MATCH($D295,Matches!K:K,0))),"",INDEX(Matches!$E:$E,MATCH($D295,Matches!K:K,0)))</f>
        <v/>
      </c>
      <c r="W295" s="15"/>
      <c r="X295" s="14"/>
      <c r="Y295" s="12" t="str">
        <f>IF(ISERROR(INDEX(Matches!$E:$E,MATCH($D295,Matches!L:L,0))),"",INDEX(Matches!$E:$E,MATCH($D295,Matches!L:L,0)))</f>
        <v/>
      </c>
      <c r="Z295" s="15"/>
      <c r="AA295" s="14"/>
    </row>
    <row r="296" spans="1:29" ht="30" customHeight="1" x14ac:dyDescent="0.25">
      <c r="B296" s="8"/>
      <c r="C296" s="8"/>
      <c r="D296" s="8"/>
      <c r="E296" s="20"/>
      <c r="F296" s="26"/>
      <c r="G296" s="12" t="str">
        <f>IF(ISERROR(INDEX(Matches!$E:$E,MATCH($D296,Matches!F:F,0))),"",INDEX(Matches!$E:$E,MATCH($D296,Matches!F:F,0)))</f>
        <v/>
      </c>
      <c r="H296" s="15"/>
      <c r="I296" s="15"/>
      <c r="J296" s="12" t="str">
        <f>IF(ISERROR(INDEX(Matches!$E:$E,MATCH($D296,Matches!G:G,0))),"",INDEX(Matches!$E:$E,MATCH($D296,Matches!G:G,0)))</f>
        <v/>
      </c>
      <c r="K296" s="15"/>
      <c r="L296" s="14"/>
      <c r="M296" s="12" t="str">
        <f>IF(ISERROR(INDEX(Matches!$E:$E,MATCH($D296,Matches!H:H,0))),"",INDEX(Matches!$E:$E,MATCH($D296,Matches!H:H,0)))</f>
        <v/>
      </c>
      <c r="N296" s="15"/>
      <c r="O296" s="14"/>
      <c r="P296" s="12" t="str">
        <f>IF(ISERROR(INDEX(Matches!$E:$E,MATCH($D296,Matches!I:I,0))),"",INDEX(Matches!$E:$E,MATCH($D296,Matches!I:I,0)))</f>
        <v/>
      </c>
      <c r="Q296" s="15"/>
      <c r="R296" s="14"/>
      <c r="S296" s="12" t="str">
        <f>IF(ISERROR(INDEX(Matches!$E:$E,MATCH($D296,Matches!J:J,0))),"",INDEX(Matches!$E:$E,MATCH($D296,Matches!J:J,0)))</f>
        <v/>
      </c>
      <c r="T296" s="15"/>
      <c r="U296" s="14"/>
      <c r="V296" s="12" t="str">
        <f>IF(ISERROR(INDEX(Matches!$E:$E,MATCH($D296,Matches!K:K,0))),"",INDEX(Matches!$E:$E,MATCH($D296,Matches!K:K,0)))</f>
        <v/>
      </c>
      <c r="W296" s="15"/>
      <c r="X296" s="14"/>
      <c r="Y296" s="12" t="str">
        <f>IF(ISERROR(INDEX(Matches!$E:$E,MATCH($D296,Matches!L:L,0))),"",INDEX(Matches!$E:$E,MATCH($D296,Matches!L:L,0)))</f>
        <v/>
      </c>
      <c r="Z296" s="15"/>
      <c r="AA296" s="14"/>
    </row>
    <row r="297" spans="1:29" ht="30" customHeight="1" x14ac:dyDescent="0.25">
      <c r="B297" s="8"/>
      <c r="C297" s="8"/>
      <c r="D297" s="8"/>
      <c r="E297" s="20"/>
      <c r="F297" s="26"/>
      <c r="G297" s="12" t="str">
        <f>IF(ISERROR(INDEX(Matches!$E:$E,MATCH($D297,Matches!F:F,0))),"",INDEX(Matches!$E:$E,MATCH($D297,Matches!F:F,0)))</f>
        <v/>
      </c>
      <c r="H297" s="15"/>
      <c r="I297" s="15"/>
      <c r="J297" s="12" t="str">
        <f>IF(ISERROR(INDEX(Matches!$E:$E,MATCH($D297,Matches!G:G,0))),"",INDEX(Matches!$E:$E,MATCH($D297,Matches!G:G,0)))</f>
        <v/>
      </c>
      <c r="K297" s="15"/>
      <c r="L297" s="14"/>
      <c r="M297" s="12" t="str">
        <f>IF(ISERROR(INDEX(Matches!$E:$E,MATCH($D297,Matches!H:H,0))),"",INDEX(Matches!$E:$E,MATCH($D297,Matches!H:H,0)))</f>
        <v/>
      </c>
      <c r="N297" s="15"/>
      <c r="O297" s="14"/>
      <c r="P297" s="12" t="str">
        <f>IF(ISERROR(INDEX(Matches!$E:$E,MATCH($D297,Matches!I:I,0))),"",INDEX(Matches!$E:$E,MATCH($D297,Matches!I:I,0)))</f>
        <v/>
      </c>
      <c r="Q297" s="15"/>
      <c r="R297" s="14"/>
      <c r="S297" s="12" t="str">
        <f>IF(ISERROR(INDEX(Matches!$E:$E,MATCH($D297,Matches!J:J,0))),"",INDEX(Matches!$E:$E,MATCH($D297,Matches!J:J,0)))</f>
        <v/>
      </c>
      <c r="T297" s="15"/>
      <c r="U297" s="14"/>
      <c r="V297" s="12" t="str">
        <f>IF(ISERROR(INDEX(Matches!$E:$E,MATCH($D297,Matches!K:K,0))),"",INDEX(Matches!$E:$E,MATCH($D297,Matches!K:K,0)))</f>
        <v/>
      </c>
      <c r="W297" s="15"/>
      <c r="X297" s="14"/>
      <c r="Y297" s="12" t="str">
        <f>IF(ISERROR(INDEX(Matches!$E:$E,MATCH($D297,Matches!L:L,0))),"",INDEX(Matches!$E:$E,MATCH($D297,Matches!L:L,0)))</f>
        <v/>
      </c>
      <c r="Z297" s="15"/>
      <c r="AA297" s="14"/>
    </row>
    <row r="298" spans="1:29" ht="30" customHeight="1" x14ac:dyDescent="0.25">
      <c r="B298" s="8"/>
      <c r="C298" s="8"/>
      <c r="D298" s="8"/>
      <c r="E298" s="20"/>
      <c r="F298" s="26"/>
      <c r="G298" s="12" t="str">
        <f>IF(ISERROR(INDEX(Matches!$E:$E,MATCH($D298,Matches!F:F,0))),"",INDEX(Matches!$E:$E,MATCH($D298,Matches!F:F,0)))</f>
        <v/>
      </c>
      <c r="H298" s="15"/>
      <c r="I298" s="15"/>
      <c r="J298" s="12" t="str">
        <f>IF(ISERROR(INDEX(Matches!$E:$E,MATCH($D298,Matches!G:G,0))),"",INDEX(Matches!$E:$E,MATCH($D298,Matches!G:G,0)))</f>
        <v/>
      </c>
      <c r="K298" s="15"/>
      <c r="L298" s="14"/>
      <c r="M298" s="12" t="str">
        <f>IF(ISERROR(INDEX(Matches!$E:$E,MATCH($D298,Matches!H:H,0))),"",INDEX(Matches!$E:$E,MATCH($D298,Matches!H:H,0)))</f>
        <v/>
      </c>
      <c r="N298" s="15"/>
      <c r="O298" s="14"/>
      <c r="P298" s="12" t="str">
        <f>IF(ISERROR(INDEX(Matches!$E:$E,MATCH($D298,Matches!I:I,0))),"",INDEX(Matches!$E:$E,MATCH($D298,Matches!I:I,0)))</f>
        <v/>
      </c>
      <c r="Q298" s="15"/>
      <c r="R298" s="14"/>
      <c r="S298" s="12" t="str">
        <f>IF(ISERROR(INDEX(Matches!$E:$E,MATCH($D298,Matches!J:J,0))),"",INDEX(Matches!$E:$E,MATCH($D298,Matches!J:J,0)))</f>
        <v/>
      </c>
      <c r="T298" s="15"/>
      <c r="U298" s="14"/>
      <c r="V298" s="12" t="str">
        <f>IF(ISERROR(INDEX(Matches!$E:$E,MATCH($D298,Matches!K:K,0))),"",INDEX(Matches!$E:$E,MATCH($D298,Matches!K:K,0)))</f>
        <v/>
      </c>
      <c r="W298" s="15"/>
      <c r="X298" s="14"/>
      <c r="Y298" s="12" t="str">
        <f>IF(ISERROR(INDEX(Matches!$E:$E,MATCH($D298,Matches!L:L,0))),"",INDEX(Matches!$E:$E,MATCH($D298,Matches!L:L,0)))</f>
        <v/>
      </c>
      <c r="Z298" s="15"/>
      <c r="AA298" s="14"/>
    </row>
    <row r="299" spans="1:29" ht="30" customHeight="1" x14ac:dyDescent="0.25">
      <c r="B299" s="8"/>
      <c r="C299" s="8"/>
      <c r="D299" s="8"/>
      <c r="E299" s="20"/>
      <c r="F299" s="26"/>
      <c r="G299" s="12" t="str">
        <f>IF(ISERROR(INDEX(Matches!$E:$E,MATCH($D299,Matches!F:F,0))),"",INDEX(Matches!$E:$E,MATCH($D299,Matches!F:F,0)))</f>
        <v/>
      </c>
      <c r="H299" s="15"/>
      <c r="I299" s="15"/>
      <c r="J299" s="12" t="str">
        <f>IF(ISERROR(INDEX(Matches!$E:$E,MATCH($D299,Matches!G:G,0))),"",INDEX(Matches!$E:$E,MATCH($D299,Matches!G:G,0)))</f>
        <v/>
      </c>
      <c r="K299" s="15"/>
      <c r="L299" s="14"/>
      <c r="M299" s="12" t="str">
        <f>IF(ISERROR(INDEX(Matches!$E:$E,MATCH($D299,Matches!H:H,0))),"",INDEX(Matches!$E:$E,MATCH($D299,Matches!H:H,0)))</f>
        <v/>
      </c>
      <c r="N299" s="15"/>
      <c r="O299" s="14"/>
      <c r="P299" s="12" t="str">
        <f>IF(ISERROR(INDEX(Matches!$E:$E,MATCH($D299,Matches!I:I,0))),"",INDEX(Matches!$E:$E,MATCH($D299,Matches!I:I,0)))</f>
        <v/>
      </c>
      <c r="Q299" s="15"/>
      <c r="R299" s="14"/>
      <c r="S299" s="12" t="str">
        <f>IF(ISERROR(INDEX(Matches!$E:$E,MATCH($D299,Matches!J:J,0))),"",INDEX(Matches!$E:$E,MATCH($D299,Matches!J:J,0)))</f>
        <v/>
      </c>
      <c r="T299" s="15"/>
      <c r="U299" s="14"/>
      <c r="V299" s="12" t="str">
        <f>IF(ISERROR(INDEX(Matches!$E:$E,MATCH($D299,Matches!K:K,0))),"",INDEX(Matches!$E:$E,MATCH($D299,Matches!K:K,0)))</f>
        <v/>
      </c>
      <c r="W299" s="15"/>
      <c r="X299" s="14"/>
      <c r="Y299" s="12" t="str">
        <f>IF(ISERROR(INDEX(Matches!$E:$E,MATCH($D299,Matches!L:L,0))),"",INDEX(Matches!$E:$E,MATCH($D299,Matches!L:L,0)))</f>
        <v/>
      </c>
      <c r="Z299" s="15"/>
      <c r="AA299" s="14"/>
    </row>
    <row r="300" spans="1:29" ht="30" customHeight="1" thickBot="1" x14ac:dyDescent="0.3">
      <c r="B300" s="27"/>
      <c r="C300" s="27"/>
      <c r="D300" s="27"/>
      <c r="E300" s="35"/>
      <c r="F300" s="26"/>
      <c r="G300" s="28" t="str">
        <f>IF(ISERROR(INDEX(Matches!$E:$E,MATCH($D300,Matches!F:F,0))),"",INDEX(Matches!$E:$E,MATCH($D300,Matches!F:F,0)))</f>
        <v/>
      </c>
      <c r="H300" s="17"/>
      <c r="I300" s="17"/>
      <c r="J300" s="28" t="str">
        <f>IF(ISERROR(INDEX(Matches!$E:$E,MATCH($D300,Matches!G:G,0))),"",INDEX(Matches!$E:$E,MATCH($D300,Matches!G:G,0)))</f>
        <v/>
      </c>
      <c r="K300" s="17"/>
      <c r="L300" s="29"/>
      <c r="M300" s="28" t="str">
        <f>IF(ISERROR(INDEX(Matches!$E:$E,MATCH($D300,Matches!H:H,0))),"",INDEX(Matches!$E:$E,MATCH($D300,Matches!H:H,0)))</f>
        <v/>
      </c>
      <c r="N300" s="17"/>
      <c r="O300" s="29"/>
      <c r="P300" s="28" t="str">
        <f>IF(ISERROR(INDEX(Matches!$E:$E,MATCH($D300,Matches!I:I,0))),"",INDEX(Matches!$E:$E,MATCH($D300,Matches!I:I,0)))</f>
        <v/>
      </c>
      <c r="Q300" s="17"/>
      <c r="R300" s="29"/>
      <c r="S300" s="28" t="str">
        <f>IF(ISERROR(INDEX(Matches!$E:$E,MATCH($D300,Matches!J:J,0))),"",INDEX(Matches!$E:$E,MATCH($D300,Matches!J:J,0)))</f>
        <v/>
      </c>
      <c r="T300" s="17"/>
      <c r="U300" s="29"/>
      <c r="V300" s="28" t="str">
        <f>IF(ISERROR(INDEX(Matches!$E:$E,MATCH($D300,Matches!K:K,0))),"",INDEX(Matches!$E:$E,MATCH($D300,Matches!K:K,0)))</f>
        <v/>
      </c>
      <c r="W300" s="17"/>
      <c r="X300" s="29"/>
      <c r="Y300" s="28" t="str">
        <f>IF(ISERROR(INDEX(Matches!$E:$E,MATCH($D300,Matches!L:L,0))),"",INDEX(Matches!$E:$E,MATCH($D300,Matches!L:L,0)))</f>
        <v/>
      </c>
      <c r="Z300" s="17"/>
      <c r="AA300" s="29"/>
    </row>
    <row r="301" spans="1:29" ht="30" customHeight="1" thickTop="1" x14ac:dyDescent="0.25">
      <c r="B301" s="30"/>
      <c r="C301" s="30"/>
      <c r="D301" s="30"/>
      <c r="E301" s="36"/>
      <c r="F301" s="31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 t="str">
        <f>IF(SUM(P290:P300)=0,"",SUM(P290:P300))</f>
        <v/>
      </c>
      <c r="Q301" s="33"/>
      <c r="R301" s="34"/>
      <c r="S301" s="32" t="str">
        <f>IF(SUM(S290:S300)=0,"",SUM(S290:S300))</f>
        <v/>
      </c>
      <c r="T301" s="33"/>
      <c r="U301" s="34"/>
      <c r="V301" s="32" t="str">
        <f>IF(SUM(V290:V300)=0,"",SUM(V290:V300))</f>
        <v/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0</v>
      </c>
    </row>
    <row r="302" spans="1:29" ht="30" customHeight="1" x14ac:dyDescent="0.25">
      <c r="B302" s="21"/>
      <c r="C302" s="21"/>
      <c r="D302" s="21"/>
      <c r="E302" s="23"/>
      <c r="F302" s="22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 t="str">
        <f>IF(SUM(L290:L292)=0,"",SUM(L290:L292))</f>
        <v/>
      </c>
      <c r="M302" s="12"/>
      <c r="N302" s="15"/>
      <c r="O302" s="15" t="str">
        <f>IF(SUM(O290:O292)=0,"",SUM(O290:O292))</f>
        <v/>
      </c>
      <c r="P302" s="12"/>
      <c r="Q302" s="15"/>
      <c r="R302" s="15" t="str">
        <f>IF(SUM(R290:R292)=0,"",SUM(R290:R292))</f>
        <v/>
      </c>
      <c r="S302" s="12"/>
      <c r="T302" s="15"/>
      <c r="U302" s="15" t="str">
        <f>IF(SUM(U290:U292)=0,"",SUM(U290:U292))</f>
        <v/>
      </c>
      <c r="V302" s="12"/>
      <c r="W302" s="15"/>
      <c r="X302" s="15" t="str">
        <f>IF(SUM(X290:X292)=0,"",SUM(X290:X292))</f>
        <v/>
      </c>
      <c r="Y302" s="12"/>
      <c r="Z302" s="15"/>
      <c r="AA302" s="15" t="str">
        <f>IF(SUM(AA290:AA292)=0,"",SUM(AA290:AA292))</f>
        <v/>
      </c>
      <c r="AB302" s="2">
        <f>SUM(G302:AA302)</f>
        <v>0</v>
      </c>
      <c r="AC302" s="3">
        <f>INT(SUM(G302:AA302)/3)</f>
        <v>0</v>
      </c>
    </row>
    <row r="303" spans="1:29" ht="30" customHeight="1" thickBot="1" x14ac:dyDescent="0.3">
      <c r="B303" s="21"/>
      <c r="C303" s="21"/>
      <c r="D303" s="21"/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/>
      <c r="C304" s="21"/>
      <c r="D304" s="21"/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/>
      <c r="C305" s="21"/>
      <c r="D305" s="21"/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/>
      <c r="C306" s="21"/>
      <c r="D306" s="21"/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/>
      <c r="C307" s="21"/>
      <c r="D307" s="21"/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f>A1</f>
        <v>4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4</v>
      </c>
      <c r="F309" s="143"/>
      <c r="G309" s="143"/>
      <c r="H309" s="143"/>
      <c r="I309" s="143"/>
      <c r="J309" s="144">
        <f>INDEX(Diary!$C:$C,MATCH(A309,Diary!$A:$A,0))</f>
        <v>41911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BREAST HOMAGE ALBION</v>
      </c>
      <c r="C311" s="131"/>
      <c r="D311" s="132"/>
      <c r="E311" s="136" t="str">
        <f>INDEX(Owners!$A:$A,MATCH(B311,Owners!$B:$B,0))</f>
        <v>Andy Clucas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f>A4+7</f>
        <v>33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/>
      <c r="C313" s="8"/>
      <c r="D313" s="8"/>
      <c r="E313" s="84"/>
      <c r="F313" s="26"/>
      <c r="G313" s="9" t="str">
        <f>IF(ISERROR(INDEX(Matches!$E:$E,MATCH($D313,Matches!F:F,0))),"",INDEX(Matches!$E:$E,MATCH($D313,Matches!F:F,0)))</f>
        <v/>
      </c>
      <c r="H313" s="10" t="s">
        <v>397</v>
      </c>
      <c r="I313" s="11" t="str">
        <f>IF(ISERROR(INDEX(Matches!$E:$E,MATCH($D313,Matches!F:F,0))),"",INDEX(Matches!$E:$E,MATCH($D313,Matches!F:F,0)))</f>
        <v/>
      </c>
      <c r="J313" s="12" t="str">
        <f>IF(ISERROR(INDEX(Matches!$E:$E,MATCH($D313,Matches!G:G,0))),"",INDEX(Matches!$E:$E,MATCH($D313,Matches!G:G,0)))</f>
        <v/>
      </c>
      <c r="K313" s="13" t="s">
        <v>397</v>
      </c>
      <c r="L313" s="14" t="str">
        <f>IF(ISERROR(INDEX(Matches!$E:$E,MATCH($D313,Matches!G:G,0))),"",INDEX(Matches!$E:$E,MATCH($D313,Matches!G:G,0)))</f>
        <v/>
      </c>
      <c r="M313" s="12" t="str">
        <f>IF(ISERROR(INDEX(Matches!$E:$E,MATCH($D313,Matches!H:H,0))),"",INDEX(Matches!$E:$E,MATCH($D313,Matches!H:H,0)))</f>
        <v/>
      </c>
      <c r="N313" s="13" t="s">
        <v>397</v>
      </c>
      <c r="O313" s="14" t="str">
        <f>IF(ISERROR(INDEX(Matches!$E:$E,MATCH($D313,Matches!H:H,0))),"",INDEX(Matches!$E:$E,MATCH($D313,Matches!H:H,0)))</f>
        <v/>
      </c>
      <c r="P313" s="12" t="str">
        <f>IF(ISERROR(INDEX(Matches!$E:$E,MATCH($D313,Matches!I:I,0))),"",INDEX(Matches!$E:$E,MATCH($D313,Matches!I:I,0)))</f>
        <v/>
      </c>
      <c r="Q313" s="13" t="s">
        <v>397</v>
      </c>
      <c r="R313" s="14" t="str">
        <f>IF(ISERROR(INDEX(Matches!$E:$E,MATCH($D313,Matches!I:I,0))),"",INDEX(Matches!$E:$E,MATCH($D313,Matches!I:I,0)))</f>
        <v/>
      </c>
      <c r="S313" s="12" t="str">
        <f>IF(ISERROR(INDEX(Matches!$E:$E,MATCH($D313,Matches!J:J,0))),"",INDEX(Matches!$E:$E,MATCH($D313,Matches!J:J,0)))</f>
        <v/>
      </c>
      <c r="T313" s="13" t="s">
        <v>397</v>
      </c>
      <c r="U313" s="14" t="str">
        <f>IF(ISERROR(INDEX(Matches!$E:$E,MATCH($D313,Matches!J:J,0))),"",INDEX(Matches!$E:$E,MATCH($D313,Matches!J:J,0)))</f>
        <v/>
      </c>
      <c r="V313" s="12" t="str">
        <f>IF(ISERROR(INDEX(Matches!$E:$E,MATCH($D313,Matches!K:K,0))),"",INDEX(Matches!$E:$E,MATCH($D313,Matches!K:K,0)))</f>
        <v/>
      </c>
      <c r="W313" s="13" t="s">
        <v>397</v>
      </c>
      <c r="X313" s="14" t="str">
        <f>IF(ISERROR(INDEX(Matches!$E:$E,MATCH($D313,Matches!K:K,0))),"",INDEX(Matches!$E:$E,MATCH($D313,Matches!K:K,0)))</f>
        <v/>
      </c>
      <c r="Y313" s="12" t="str">
        <f>IF(ISERROR(INDEX(Matches!$E:$E,MATCH($D313,Matches!L:L,0))),"",INDEX(Matches!$E:$E,MATCH($D313,Matches!L:L,0)))</f>
        <v/>
      </c>
      <c r="Z313" s="13" t="s">
        <v>397</v>
      </c>
      <c r="AA313" s="14" t="str">
        <f>IF(ISERROR(INDEX(Matches!$E:$E,MATCH($D313,Matches!L:L,0))),"",INDEX(Matches!$E:$E,MATCH($D313,Matches!L:L,0)))</f>
        <v/>
      </c>
    </row>
    <row r="314" spans="1:28" ht="30" customHeight="1" x14ac:dyDescent="0.25">
      <c r="B314" s="8"/>
      <c r="C314" s="8"/>
      <c r="D314" s="8"/>
      <c r="E314" s="8"/>
      <c r="F314" s="26"/>
      <c r="G314" s="12" t="str">
        <f>IF(ISERROR(INDEX(Matches!$E:$E,MATCH($D314,Matches!F:F,0))),"",INDEX(Matches!$E:$E,MATCH($D314,Matches!F:F,0)))</f>
        <v/>
      </c>
      <c r="H314" s="13" t="s">
        <v>397</v>
      </c>
      <c r="I314" s="15" t="str">
        <f>IF(ISERROR(INDEX(Matches!$E:$E,MATCH($D314,Matches!F:F,0))),"",INDEX(Matches!$E:$E,MATCH($D314,Matches!F:F,0)))</f>
        <v/>
      </c>
      <c r="J314" s="12" t="str">
        <f>IF(ISERROR(INDEX(Matches!$E:$E,MATCH($D314,Matches!G:G,0))),"",INDEX(Matches!$E:$E,MATCH($D314,Matches!G:G,0)))</f>
        <v/>
      </c>
      <c r="K314" s="13" t="s">
        <v>397</v>
      </c>
      <c r="L314" s="14" t="str">
        <f>IF(ISERROR(INDEX(Matches!$E:$E,MATCH($D314,Matches!G:G,0))),"",INDEX(Matches!$E:$E,MATCH($D314,Matches!G:G,0)))</f>
        <v/>
      </c>
      <c r="M314" s="12" t="str">
        <f>IF(ISERROR(INDEX(Matches!$E:$E,MATCH($D314,Matches!H:H,0))),"",INDEX(Matches!$E:$E,MATCH($D314,Matches!H:H,0)))</f>
        <v/>
      </c>
      <c r="N314" s="13" t="s">
        <v>397</v>
      </c>
      <c r="O314" s="14" t="str">
        <f>IF(ISERROR(INDEX(Matches!$E:$E,MATCH($D314,Matches!H:H,0))),"",INDEX(Matches!$E:$E,MATCH($D314,Matches!H:H,0)))</f>
        <v/>
      </c>
      <c r="P314" s="12" t="str">
        <f>IF(ISERROR(INDEX(Matches!$E:$E,MATCH($D314,Matches!I:I,0))),"",INDEX(Matches!$E:$E,MATCH($D314,Matches!I:I,0)))</f>
        <v/>
      </c>
      <c r="Q314" s="13" t="s">
        <v>397</v>
      </c>
      <c r="R314" s="14" t="str">
        <f>IF(ISERROR(INDEX(Matches!$E:$E,MATCH($D314,Matches!I:I,0))),"",INDEX(Matches!$E:$E,MATCH($D314,Matches!I:I,0)))</f>
        <v/>
      </c>
      <c r="S314" s="12" t="str">
        <f>IF(ISERROR(INDEX(Matches!$E:$E,MATCH($D314,Matches!J:J,0))),"",INDEX(Matches!$E:$E,MATCH($D314,Matches!J:J,0)))</f>
        <v/>
      </c>
      <c r="T314" s="13" t="s">
        <v>397</v>
      </c>
      <c r="U314" s="14" t="str">
        <f>IF(ISERROR(INDEX(Matches!$E:$E,MATCH($D314,Matches!J:J,0))),"",INDEX(Matches!$E:$E,MATCH($D314,Matches!J:J,0)))</f>
        <v/>
      </c>
      <c r="V314" s="12" t="str">
        <f>IF(ISERROR(INDEX(Matches!$E:$E,MATCH($D314,Matches!K:K,0))),"",INDEX(Matches!$E:$E,MATCH($D314,Matches!K:K,0)))</f>
        <v/>
      </c>
      <c r="W314" s="13" t="s">
        <v>397</v>
      </c>
      <c r="X314" s="14" t="str">
        <f>IF(ISERROR(INDEX(Matches!$E:$E,MATCH($D314,Matches!K:K,0))),"",INDEX(Matches!$E:$E,MATCH($D314,Matches!K:K,0)))</f>
        <v/>
      </c>
      <c r="Y314" s="12" t="str">
        <f>IF(ISERROR(INDEX(Matches!$E:$E,MATCH($D314,Matches!L:L,0))),"",INDEX(Matches!$E:$E,MATCH($D314,Matches!L:L,0)))</f>
        <v/>
      </c>
      <c r="Z314" s="13" t="s">
        <v>397</v>
      </c>
      <c r="AA314" s="14" t="str">
        <f>IF(ISERROR(INDEX(Matches!$E:$E,MATCH($D314,Matches!L:L,0))),"",INDEX(Matches!$E:$E,MATCH($D314,Matches!L:L,0)))</f>
        <v/>
      </c>
    </row>
    <row r="315" spans="1:28" ht="30" customHeight="1" x14ac:dyDescent="0.25">
      <c r="B315" s="8"/>
      <c r="C315" s="8"/>
      <c r="D315" s="8"/>
      <c r="E315" s="8"/>
      <c r="F315" s="26"/>
      <c r="G315" s="12" t="str">
        <f>IF(ISERROR(INDEX(Matches!$E:$E,MATCH($D315,Matches!F:F,0))),"",INDEX(Matches!$E:$E,MATCH($D315,Matches!F:F,0)))</f>
        <v/>
      </c>
      <c r="H315" s="13" t="s">
        <v>397</v>
      </c>
      <c r="I315" s="15" t="str">
        <f>IF(ISERROR(INDEX(Matches!$E:$E,MATCH($D315,Matches!F:F,0))),"",INDEX(Matches!$E:$E,MATCH($D315,Matches!F:F,0)))</f>
        <v/>
      </c>
      <c r="J315" s="12" t="str">
        <f>IF(ISERROR(INDEX(Matches!$E:$E,MATCH($D315,Matches!G:G,0))),"",INDEX(Matches!$E:$E,MATCH($D315,Matches!G:G,0)))</f>
        <v/>
      </c>
      <c r="K315" s="13" t="s">
        <v>397</v>
      </c>
      <c r="L315" s="14" t="str">
        <f>IF(ISERROR(INDEX(Matches!$E:$E,MATCH($D315,Matches!G:G,0))),"",INDEX(Matches!$E:$E,MATCH($D315,Matches!G:G,0)))</f>
        <v/>
      </c>
      <c r="M315" s="12" t="str">
        <f>IF(ISERROR(INDEX(Matches!$E:$E,MATCH($D315,Matches!H:H,0))),"",INDEX(Matches!$E:$E,MATCH($D315,Matches!H:H,0)))</f>
        <v/>
      </c>
      <c r="N315" s="13" t="s">
        <v>397</v>
      </c>
      <c r="O315" s="14" t="str">
        <f>IF(ISERROR(INDEX(Matches!$E:$E,MATCH($D315,Matches!H:H,0))),"",INDEX(Matches!$E:$E,MATCH($D315,Matches!H:H,0)))</f>
        <v/>
      </c>
      <c r="P315" s="12" t="str">
        <f>IF(ISERROR(INDEX(Matches!$E:$E,MATCH($D315,Matches!I:I,0))),"",INDEX(Matches!$E:$E,MATCH($D315,Matches!I:I,0)))</f>
        <v/>
      </c>
      <c r="Q315" s="13" t="s">
        <v>397</v>
      </c>
      <c r="R315" s="14" t="str">
        <f>IF(ISERROR(INDEX(Matches!$E:$E,MATCH($D315,Matches!I:I,0))),"",INDEX(Matches!$E:$E,MATCH($D315,Matches!I:I,0)))</f>
        <v/>
      </c>
      <c r="S315" s="12" t="str">
        <f>IF(ISERROR(INDEX(Matches!$E:$E,MATCH($D315,Matches!J:J,0))),"",INDEX(Matches!$E:$E,MATCH($D315,Matches!J:J,0)))</f>
        <v/>
      </c>
      <c r="T315" s="13" t="s">
        <v>397</v>
      </c>
      <c r="U315" s="14" t="str">
        <f>IF(ISERROR(INDEX(Matches!$E:$E,MATCH($D315,Matches!J:J,0))),"",INDEX(Matches!$E:$E,MATCH($D315,Matches!J:J,0)))</f>
        <v/>
      </c>
      <c r="V315" s="12" t="str">
        <f>IF(ISERROR(INDEX(Matches!$E:$E,MATCH($D315,Matches!K:K,0))),"",INDEX(Matches!$E:$E,MATCH($D315,Matches!K:K,0)))</f>
        <v/>
      </c>
      <c r="W315" s="13" t="s">
        <v>397</v>
      </c>
      <c r="X315" s="14" t="str">
        <f>IF(ISERROR(INDEX(Matches!$E:$E,MATCH($D315,Matches!K:K,0))),"",INDEX(Matches!$E:$E,MATCH($D315,Matches!K:K,0)))</f>
        <v/>
      </c>
      <c r="Y315" s="12" t="str">
        <f>IF(ISERROR(INDEX(Matches!$E:$E,MATCH($D315,Matches!L:L,0))),"",INDEX(Matches!$E:$E,MATCH($D315,Matches!L:L,0)))</f>
        <v/>
      </c>
      <c r="Z315" s="13" t="s">
        <v>397</v>
      </c>
      <c r="AA315" s="14" t="str">
        <f>IF(ISERROR(INDEX(Matches!$E:$E,MATCH($D315,Matches!L:L,0))),"",INDEX(Matches!$E:$E,MATCH($D315,Matches!L:L,0)))</f>
        <v/>
      </c>
    </row>
    <row r="316" spans="1:28" ht="30" customHeight="1" x14ac:dyDescent="0.25">
      <c r="B316" s="8"/>
      <c r="C316" s="8"/>
      <c r="D316" s="8"/>
      <c r="E316" s="8"/>
      <c r="F316" s="26"/>
      <c r="G316" s="12" t="str">
        <f>IF(ISERROR(INDEX(Matches!$E:$E,MATCH($D316,Matches!F:F,0))),"",INDEX(Matches!$E:$E,MATCH($D316,Matches!F:F,0)))</f>
        <v/>
      </c>
      <c r="H316" s="15"/>
      <c r="I316" s="15"/>
      <c r="J316" s="12" t="str">
        <f>IF(ISERROR(INDEX(Matches!$E:$E,MATCH($D316,Matches!G:G,0))),"",INDEX(Matches!$E:$E,MATCH($D316,Matches!G:G,0)))</f>
        <v/>
      </c>
      <c r="K316" s="15"/>
      <c r="L316" s="14"/>
      <c r="M316" s="12" t="str">
        <f>IF(ISERROR(INDEX(Matches!$E:$E,MATCH($D316,Matches!H:H,0))),"",INDEX(Matches!$E:$E,MATCH($D316,Matches!H:H,0)))</f>
        <v/>
      </c>
      <c r="N316" s="15"/>
      <c r="O316" s="14"/>
      <c r="P316" s="12" t="str">
        <f>IF(ISERROR(INDEX(Matches!$E:$E,MATCH($D316,Matches!I:I,0))),"",INDEX(Matches!$E:$E,MATCH($D316,Matches!I:I,0)))</f>
        <v/>
      </c>
      <c r="Q316" s="15"/>
      <c r="R316" s="14"/>
      <c r="S316" s="12" t="str">
        <f>IF(ISERROR(INDEX(Matches!$E:$E,MATCH($D316,Matches!J:J,0))),"",INDEX(Matches!$E:$E,MATCH($D316,Matches!J:J,0)))</f>
        <v/>
      </c>
      <c r="T316" s="15"/>
      <c r="U316" s="14"/>
      <c r="V316" s="12" t="str">
        <f>IF(ISERROR(INDEX(Matches!$E:$E,MATCH($D316,Matches!K:K,0))),"",INDEX(Matches!$E:$E,MATCH($D316,Matches!K:K,0)))</f>
        <v/>
      </c>
      <c r="W316" s="15"/>
      <c r="X316" s="14"/>
      <c r="Y316" s="12" t="str">
        <f>IF(ISERROR(INDEX(Matches!$E:$E,MATCH($D316,Matches!L:L,0))),"",INDEX(Matches!$E:$E,MATCH($D316,Matches!L:L,0)))</f>
        <v/>
      </c>
      <c r="Z316" s="15"/>
      <c r="AA316" s="14"/>
    </row>
    <row r="317" spans="1:28" ht="30" customHeight="1" x14ac:dyDescent="0.25">
      <c r="B317" s="8"/>
      <c r="C317" s="8"/>
      <c r="D317" s="8"/>
      <c r="E317" s="8"/>
      <c r="F317" s="26"/>
      <c r="G317" s="12" t="str">
        <f>IF(ISERROR(INDEX(Matches!$E:$E,MATCH($D317,Matches!F:F,0))),"",INDEX(Matches!$E:$E,MATCH($D317,Matches!F:F,0)))</f>
        <v/>
      </c>
      <c r="H317" s="15"/>
      <c r="I317" s="15"/>
      <c r="J317" s="12" t="str">
        <f>IF(ISERROR(INDEX(Matches!$E:$E,MATCH($D317,Matches!G:G,0))),"",INDEX(Matches!$E:$E,MATCH($D317,Matches!G:G,0)))</f>
        <v/>
      </c>
      <c r="K317" s="15"/>
      <c r="L317" s="14"/>
      <c r="M317" s="12" t="str">
        <f>IF(ISERROR(INDEX(Matches!$E:$E,MATCH($D317,Matches!H:H,0))),"",INDEX(Matches!$E:$E,MATCH($D317,Matches!H:H,0)))</f>
        <v/>
      </c>
      <c r="N317" s="15"/>
      <c r="O317" s="14"/>
      <c r="P317" s="12" t="str">
        <f>IF(ISERROR(INDEX(Matches!$E:$E,MATCH($D317,Matches!I:I,0))),"",INDEX(Matches!$E:$E,MATCH($D317,Matches!I:I,0)))</f>
        <v/>
      </c>
      <c r="Q317" s="15"/>
      <c r="R317" s="14"/>
      <c r="S317" s="12" t="str">
        <f>IF(ISERROR(INDEX(Matches!$E:$E,MATCH($D317,Matches!J:J,0))),"",INDEX(Matches!$E:$E,MATCH($D317,Matches!J:J,0)))</f>
        <v/>
      </c>
      <c r="T317" s="15"/>
      <c r="U317" s="14"/>
      <c r="V317" s="12" t="str">
        <f>IF(ISERROR(INDEX(Matches!$E:$E,MATCH($D317,Matches!K:K,0))),"",INDEX(Matches!$E:$E,MATCH($D317,Matches!K:K,0)))</f>
        <v/>
      </c>
      <c r="W317" s="15"/>
      <c r="X317" s="14"/>
      <c r="Y317" s="12" t="str">
        <f>IF(ISERROR(INDEX(Matches!$E:$E,MATCH($D317,Matches!L:L,0))),"",INDEX(Matches!$E:$E,MATCH($D317,Matches!L:L,0)))</f>
        <v/>
      </c>
      <c r="Z317" s="15"/>
      <c r="AA317" s="14"/>
    </row>
    <row r="318" spans="1:28" ht="30" customHeight="1" x14ac:dyDescent="0.25">
      <c r="B318" s="8"/>
      <c r="C318" s="8"/>
      <c r="D318" s="8"/>
      <c r="E318" s="8"/>
      <c r="F318" s="26"/>
      <c r="G318" s="12" t="str">
        <f>IF(ISERROR(INDEX(Matches!$E:$E,MATCH($D318,Matches!F:F,0))),"",INDEX(Matches!$E:$E,MATCH($D318,Matches!F:F,0)))</f>
        <v/>
      </c>
      <c r="H318" s="15"/>
      <c r="I318" s="15"/>
      <c r="J318" s="12" t="str">
        <f>IF(ISERROR(INDEX(Matches!$E:$E,MATCH($D318,Matches!G:G,0))),"",INDEX(Matches!$E:$E,MATCH($D318,Matches!G:G,0)))</f>
        <v/>
      </c>
      <c r="K318" s="15"/>
      <c r="L318" s="14"/>
      <c r="M318" s="12" t="str">
        <f>IF(ISERROR(INDEX(Matches!$E:$E,MATCH($D318,Matches!H:H,0))),"",INDEX(Matches!$E:$E,MATCH($D318,Matches!H:H,0)))</f>
        <v/>
      </c>
      <c r="N318" s="15"/>
      <c r="O318" s="14"/>
      <c r="P318" s="12" t="str">
        <f>IF(ISERROR(INDEX(Matches!$E:$E,MATCH($D318,Matches!I:I,0))),"",INDEX(Matches!$E:$E,MATCH($D318,Matches!I:I,0)))</f>
        <v/>
      </c>
      <c r="Q318" s="15"/>
      <c r="R318" s="14"/>
      <c r="S318" s="12" t="str">
        <f>IF(ISERROR(INDEX(Matches!$E:$E,MATCH($D318,Matches!J:J,0))),"",INDEX(Matches!$E:$E,MATCH($D318,Matches!J:J,0)))</f>
        <v/>
      </c>
      <c r="T318" s="15"/>
      <c r="U318" s="14"/>
      <c r="V318" s="12" t="str">
        <f>IF(ISERROR(INDEX(Matches!$E:$E,MATCH($D318,Matches!K:K,0))),"",INDEX(Matches!$E:$E,MATCH($D318,Matches!K:K,0)))</f>
        <v/>
      </c>
      <c r="W318" s="15"/>
      <c r="X318" s="14"/>
      <c r="Y318" s="12" t="str">
        <f>IF(ISERROR(INDEX(Matches!$E:$E,MATCH($D318,Matches!L:L,0))),"",INDEX(Matches!$E:$E,MATCH($D318,Matches!L:L,0)))</f>
        <v/>
      </c>
      <c r="Z318" s="15"/>
      <c r="AA318" s="14"/>
    </row>
    <row r="319" spans="1:28" ht="30" customHeight="1" x14ac:dyDescent="0.25">
      <c r="B319" s="8"/>
      <c r="C319" s="8"/>
      <c r="D319" s="8"/>
      <c r="E319" s="8"/>
      <c r="F319" s="26"/>
      <c r="G319" s="12" t="str">
        <f>IF(ISERROR(INDEX(Matches!$E:$E,MATCH($D319,Matches!F:F,0))),"",INDEX(Matches!$E:$E,MATCH($D319,Matches!F:F,0)))</f>
        <v/>
      </c>
      <c r="H319" s="15"/>
      <c r="I319" s="15"/>
      <c r="J319" s="12" t="str">
        <f>IF(ISERROR(INDEX(Matches!$E:$E,MATCH($D319,Matches!G:G,0))),"",INDEX(Matches!$E:$E,MATCH($D319,Matches!G:G,0)))</f>
        <v/>
      </c>
      <c r="K319" s="15"/>
      <c r="L319" s="14"/>
      <c r="M319" s="12" t="str">
        <f>IF(ISERROR(INDEX(Matches!$E:$E,MATCH($D319,Matches!H:H,0))),"",INDEX(Matches!$E:$E,MATCH($D319,Matches!H:H,0)))</f>
        <v/>
      </c>
      <c r="N319" s="15"/>
      <c r="O319" s="14"/>
      <c r="P319" s="12" t="str">
        <f>IF(ISERROR(INDEX(Matches!$E:$E,MATCH($D319,Matches!I:I,0))),"",INDEX(Matches!$E:$E,MATCH($D319,Matches!I:I,0)))</f>
        <v/>
      </c>
      <c r="Q319" s="15"/>
      <c r="R319" s="14"/>
      <c r="S319" s="12" t="str">
        <f>IF(ISERROR(INDEX(Matches!$E:$E,MATCH($D319,Matches!J:J,0))),"",INDEX(Matches!$E:$E,MATCH($D319,Matches!J:J,0)))</f>
        <v/>
      </c>
      <c r="T319" s="15"/>
      <c r="U319" s="14"/>
      <c r="V319" s="12" t="str">
        <f>IF(ISERROR(INDEX(Matches!$E:$E,MATCH($D319,Matches!K:K,0))),"",INDEX(Matches!$E:$E,MATCH($D319,Matches!K:K,0)))</f>
        <v/>
      </c>
      <c r="W319" s="15"/>
      <c r="X319" s="14"/>
      <c r="Y319" s="12" t="str">
        <f>IF(ISERROR(INDEX(Matches!$E:$E,MATCH($D319,Matches!L:L,0))),"",INDEX(Matches!$E:$E,MATCH($D319,Matches!L:L,0)))</f>
        <v/>
      </c>
      <c r="Z319" s="15"/>
      <c r="AA319" s="14"/>
    </row>
    <row r="320" spans="1:28" ht="30" customHeight="1" x14ac:dyDescent="0.25">
      <c r="B320" s="8"/>
      <c r="C320" s="8"/>
      <c r="D320" s="8"/>
      <c r="E320" s="8"/>
      <c r="F320" s="26"/>
      <c r="G320" s="12" t="str">
        <f>IF(ISERROR(INDEX(Matches!$E:$E,MATCH($D320,Matches!F:F,0))),"",INDEX(Matches!$E:$E,MATCH($D320,Matches!F:F,0)))</f>
        <v/>
      </c>
      <c r="H320" s="15"/>
      <c r="I320" s="15"/>
      <c r="J320" s="12" t="str">
        <f>IF(ISERROR(INDEX(Matches!$E:$E,MATCH($D320,Matches!G:G,0))),"",INDEX(Matches!$E:$E,MATCH($D320,Matches!G:G,0)))</f>
        <v/>
      </c>
      <c r="K320" s="15"/>
      <c r="L320" s="14"/>
      <c r="M320" s="12" t="str">
        <f>IF(ISERROR(INDEX(Matches!$E:$E,MATCH($D320,Matches!H:H,0))),"",INDEX(Matches!$E:$E,MATCH($D320,Matches!H:H,0)))</f>
        <v/>
      </c>
      <c r="N320" s="15"/>
      <c r="O320" s="14"/>
      <c r="P320" s="12" t="str">
        <f>IF(ISERROR(INDEX(Matches!$E:$E,MATCH($D320,Matches!I:I,0))),"",INDEX(Matches!$E:$E,MATCH($D320,Matches!I:I,0)))</f>
        <v/>
      </c>
      <c r="Q320" s="15"/>
      <c r="R320" s="14"/>
      <c r="S320" s="12" t="str">
        <f>IF(ISERROR(INDEX(Matches!$E:$E,MATCH($D320,Matches!J:J,0))),"",INDEX(Matches!$E:$E,MATCH($D320,Matches!J:J,0)))</f>
        <v/>
      </c>
      <c r="T320" s="15"/>
      <c r="U320" s="14"/>
      <c r="V320" s="12" t="str">
        <f>IF(ISERROR(INDEX(Matches!$E:$E,MATCH($D320,Matches!K:K,0))),"",INDEX(Matches!$E:$E,MATCH($D320,Matches!K:K,0)))</f>
        <v/>
      </c>
      <c r="W320" s="15"/>
      <c r="X320" s="14"/>
      <c r="Y320" s="12" t="str">
        <f>IF(ISERROR(INDEX(Matches!$E:$E,MATCH($D320,Matches!L:L,0))),"",INDEX(Matches!$E:$E,MATCH($D320,Matches!L:L,0)))</f>
        <v/>
      </c>
      <c r="Z320" s="15"/>
      <c r="AA320" s="14"/>
    </row>
    <row r="321" spans="1:29" ht="30" customHeight="1" x14ac:dyDescent="0.25">
      <c r="B321" s="8"/>
      <c r="C321" s="8"/>
      <c r="D321" s="8"/>
      <c r="E321" s="8"/>
      <c r="F321" s="26"/>
      <c r="G321" s="12" t="str">
        <f>IF(ISERROR(INDEX(Matches!$E:$E,MATCH($D321,Matches!F:F,0))),"",INDEX(Matches!$E:$E,MATCH($D321,Matches!F:F,0)))</f>
        <v/>
      </c>
      <c r="H321" s="15"/>
      <c r="I321" s="15"/>
      <c r="J321" s="12" t="str">
        <f>IF(ISERROR(INDEX(Matches!$E:$E,MATCH($D321,Matches!G:G,0))),"",INDEX(Matches!$E:$E,MATCH($D321,Matches!G:G,0)))</f>
        <v/>
      </c>
      <c r="K321" s="15"/>
      <c r="L321" s="14"/>
      <c r="M321" s="12" t="str">
        <f>IF(ISERROR(INDEX(Matches!$E:$E,MATCH($D321,Matches!H:H,0))),"",INDEX(Matches!$E:$E,MATCH($D321,Matches!H:H,0)))</f>
        <v/>
      </c>
      <c r="N321" s="15"/>
      <c r="O321" s="14"/>
      <c r="P321" s="12" t="str">
        <f>IF(ISERROR(INDEX(Matches!$E:$E,MATCH($D321,Matches!I:I,0))),"",INDEX(Matches!$E:$E,MATCH($D321,Matches!I:I,0)))</f>
        <v/>
      </c>
      <c r="Q321" s="15"/>
      <c r="R321" s="14"/>
      <c r="S321" s="12" t="str">
        <f>IF(ISERROR(INDEX(Matches!$E:$E,MATCH($D321,Matches!J:J,0))),"",INDEX(Matches!$E:$E,MATCH($D321,Matches!J:J,0)))</f>
        <v/>
      </c>
      <c r="T321" s="15"/>
      <c r="U321" s="14"/>
      <c r="V321" s="12" t="str">
        <f>IF(ISERROR(INDEX(Matches!$E:$E,MATCH($D321,Matches!K:K,0))),"",INDEX(Matches!$E:$E,MATCH($D321,Matches!K:K,0)))</f>
        <v/>
      </c>
      <c r="W321" s="15"/>
      <c r="X321" s="14"/>
      <c r="Y321" s="12" t="str">
        <f>IF(ISERROR(INDEX(Matches!$E:$E,MATCH($D321,Matches!L:L,0))),"",INDEX(Matches!$E:$E,MATCH($D321,Matches!L:L,0)))</f>
        <v/>
      </c>
      <c r="Z321" s="15"/>
      <c r="AA321" s="14"/>
    </row>
    <row r="322" spans="1:29" ht="30" customHeight="1" x14ac:dyDescent="0.25">
      <c r="B322" s="8"/>
      <c r="C322" s="8"/>
      <c r="D322" s="8"/>
      <c r="E322" s="8"/>
      <c r="F322" s="26"/>
      <c r="G322" s="12" t="str">
        <f>IF(ISERROR(INDEX(Matches!$E:$E,MATCH($D322,Matches!F:F,0))),"",INDEX(Matches!$E:$E,MATCH($D322,Matches!F:F,0)))</f>
        <v/>
      </c>
      <c r="H322" s="15"/>
      <c r="I322" s="15"/>
      <c r="J322" s="12" t="str">
        <f>IF(ISERROR(INDEX(Matches!$E:$E,MATCH($D322,Matches!G:G,0))),"",INDEX(Matches!$E:$E,MATCH($D322,Matches!G:G,0)))</f>
        <v/>
      </c>
      <c r="K322" s="15"/>
      <c r="L322" s="14"/>
      <c r="M322" s="12" t="str">
        <f>IF(ISERROR(INDEX(Matches!$E:$E,MATCH($D322,Matches!H:H,0))),"",INDEX(Matches!$E:$E,MATCH($D322,Matches!H:H,0)))</f>
        <v/>
      </c>
      <c r="N322" s="15"/>
      <c r="O322" s="14"/>
      <c r="P322" s="12" t="str">
        <f>IF(ISERROR(INDEX(Matches!$E:$E,MATCH($D322,Matches!I:I,0))),"",INDEX(Matches!$E:$E,MATCH($D322,Matches!I:I,0)))</f>
        <v/>
      </c>
      <c r="Q322" s="15"/>
      <c r="R322" s="14"/>
      <c r="S322" s="12" t="str">
        <f>IF(ISERROR(INDEX(Matches!$E:$E,MATCH($D322,Matches!J:J,0))),"",INDEX(Matches!$E:$E,MATCH($D322,Matches!J:J,0)))</f>
        <v/>
      </c>
      <c r="T322" s="15"/>
      <c r="U322" s="14"/>
      <c r="V322" s="12" t="str">
        <f>IF(ISERROR(INDEX(Matches!$E:$E,MATCH($D322,Matches!K:K,0))),"",INDEX(Matches!$E:$E,MATCH($D322,Matches!K:K,0)))</f>
        <v/>
      </c>
      <c r="W322" s="15"/>
      <c r="X322" s="14"/>
      <c r="Y322" s="12" t="str">
        <f>IF(ISERROR(INDEX(Matches!$E:$E,MATCH($D322,Matches!L:L,0))),"",INDEX(Matches!$E:$E,MATCH($D322,Matches!L:L,0)))</f>
        <v/>
      </c>
      <c r="Z322" s="15"/>
      <c r="AA322" s="14"/>
    </row>
    <row r="323" spans="1:29" ht="30" customHeight="1" thickBot="1" x14ac:dyDescent="0.3">
      <c r="B323" s="27"/>
      <c r="C323" s="27"/>
      <c r="D323" s="27"/>
      <c r="E323" s="27"/>
      <c r="F323" s="26"/>
      <c r="G323" s="28" t="str">
        <f>IF(ISERROR(INDEX(Matches!$E:$E,MATCH($D323,Matches!F:F,0))),"",INDEX(Matches!$E:$E,MATCH($D323,Matches!F:F,0)))</f>
        <v/>
      </c>
      <c r="H323" s="17"/>
      <c r="I323" s="17"/>
      <c r="J323" s="28" t="str">
        <f>IF(ISERROR(INDEX(Matches!$E:$E,MATCH($D323,Matches!G:G,0))),"",INDEX(Matches!$E:$E,MATCH($D323,Matches!G:G,0)))</f>
        <v/>
      </c>
      <c r="K323" s="17"/>
      <c r="L323" s="29"/>
      <c r="M323" s="28" t="str">
        <f>IF(ISERROR(INDEX(Matches!$E:$E,MATCH($D323,Matches!H:H,0))),"",INDEX(Matches!$E:$E,MATCH($D323,Matches!H:H,0)))</f>
        <v/>
      </c>
      <c r="N323" s="17"/>
      <c r="O323" s="29"/>
      <c r="P323" s="28" t="str">
        <f>IF(ISERROR(INDEX(Matches!$E:$E,MATCH($D323,Matches!I:I,0))),"",INDEX(Matches!$E:$E,MATCH($D323,Matches!I:I,0)))</f>
        <v/>
      </c>
      <c r="Q323" s="17"/>
      <c r="R323" s="29"/>
      <c r="S323" s="28" t="str">
        <f>IF(ISERROR(INDEX(Matches!$E:$E,MATCH($D323,Matches!J:J,0))),"",INDEX(Matches!$E:$E,MATCH($D323,Matches!J:J,0)))</f>
        <v/>
      </c>
      <c r="T323" s="17"/>
      <c r="U323" s="29"/>
      <c r="V323" s="28" t="str">
        <f>IF(ISERROR(INDEX(Matches!$E:$E,MATCH($D323,Matches!K:K,0))),"",INDEX(Matches!$E:$E,MATCH($D323,Matches!K:K,0)))</f>
        <v/>
      </c>
      <c r="W323" s="17"/>
      <c r="X323" s="29"/>
      <c r="Y323" s="28" t="str">
        <f>IF(ISERROR(INDEX(Matches!$E:$E,MATCH($D323,Matches!L:L,0))),"",INDEX(Matches!$E:$E,MATCH($D323,Matches!L:L,0)))</f>
        <v/>
      </c>
      <c r="Z323" s="17"/>
      <c r="AA323" s="29"/>
    </row>
    <row r="324" spans="1:29" ht="30" customHeight="1" thickTop="1" x14ac:dyDescent="0.25">
      <c r="B324" s="30"/>
      <c r="C324" s="30"/>
      <c r="D324" s="30"/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 t="str">
        <f>IF(SUM(J313:J323)=0,"",SUM(J313:J323))</f>
        <v/>
      </c>
      <c r="K324" s="33"/>
      <c r="L324" s="34"/>
      <c r="M324" s="32" t="str">
        <f>IF(SUM(M313:M323)=0,"",SUM(M313:M323))</f>
        <v/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 t="str">
        <f>IF(SUM(V313:V323)=0,"",SUM(V313:V323))</f>
        <v/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0</v>
      </c>
    </row>
    <row r="325" spans="1:29" ht="30" customHeight="1" x14ac:dyDescent="0.25">
      <c r="B325" s="21"/>
      <c r="C325" s="21"/>
      <c r="D325" s="21"/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 t="str">
        <f>IF(SUM(O313:O315)=0,"",SUM(O313:O315))</f>
        <v/>
      </c>
      <c r="P325" s="12"/>
      <c r="Q325" s="15"/>
      <c r="R325" s="15" t="str">
        <f>IF(SUM(R313:R315)=0,"",SUM(R313:R315))</f>
        <v/>
      </c>
      <c r="S325" s="12"/>
      <c r="T325" s="15"/>
      <c r="U325" s="15" t="str">
        <f>IF(SUM(U313:U315)=0,"",SUM(U313:U315))</f>
        <v/>
      </c>
      <c r="V325" s="12"/>
      <c r="W325" s="15"/>
      <c r="X325" s="15" t="str">
        <f>IF(SUM(X313:X315)=0,"",SUM(X313:X315))</f>
        <v/>
      </c>
      <c r="Y325" s="12"/>
      <c r="Z325" s="15"/>
      <c r="AA325" s="15" t="str">
        <f>IF(SUM(AA313:AA315)=0,"",SUM(AA313:AA315))</f>
        <v/>
      </c>
      <c r="AB325" s="2">
        <f>SUM(G325:AA325)</f>
        <v>0</v>
      </c>
      <c r="AC325" s="3">
        <f>INT(SUM(G325:AA325)/3)</f>
        <v>0</v>
      </c>
    </row>
    <row r="326" spans="1:29" ht="30" customHeight="1" thickBot="1" x14ac:dyDescent="0.3">
      <c r="B326" s="21"/>
      <c r="C326" s="21"/>
      <c r="D326" s="21"/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/>
      <c r="C327" s="21"/>
      <c r="D327" s="21"/>
      <c r="E327" s="21"/>
      <c r="F327" s="18"/>
      <c r="G327" s="124">
        <f>IF((AB324-AC325)&lt;0,0,AB324-AC325)</f>
        <v>0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/>
      <c r="C328" s="21"/>
      <c r="D328" s="21"/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/>
      <c r="C329" s="21"/>
      <c r="D329" s="21"/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/>
      <c r="C330" s="21"/>
      <c r="D330" s="21"/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FORTUNA DUFFLECOAT</v>
      </c>
      <c r="C332" s="131"/>
      <c r="D332" s="132"/>
      <c r="E332" s="136" t="str">
        <f>INDEX(Owners!$A:$A,MATCH(B332,Owners!$B:$B,0))</f>
        <v>Jonny Fairclough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f>A4+7</f>
        <v>33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/>
      <c r="C334" s="8"/>
      <c r="D334" s="8"/>
      <c r="E334" s="85"/>
      <c r="F334" s="26"/>
      <c r="G334" s="9" t="str">
        <f>IF(ISERROR(INDEX(Matches!$E:$E,MATCH($D334,Matches!F:F,0))),"",INDEX(Matches!$E:$E,MATCH($D334,Matches!F:F,0)))</f>
        <v/>
      </c>
      <c r="H334" s="10" t="s">
        <v>397</v>
      </c>
      <c r="I334" s="11" t="str">
        <f>IF(ISERROR(INDEX(Matches!$E:$E,MATCH($D334,Matches!F:F,0))),"",INDEX(Matches!$E:$E,MATCH($D334,Matches!F:F,0)))</f>
        <v/>
      </c>
      <c r="J334" s="12" t="str">
        <f>IF(ISERROR(INDEX(Matches!$E:$E,MATCH($D334,Matches!G:G,0))),"",INDEX(Matches!$E:$E,MATCH($D334,Matches!G:G,0)))</f>
        <v/>
      </c>
      <c r="K334" s="13" t="s">
        <v>397</v>
      </c>
      <c r="L334" s="14" t="str">
        <f>IF(ISERROR(INDEX(Matches!$E:$E,MATCH($D334,Matches!G:G,0))),"",INDEX(Matches!$E:$E,MATCH($D334,Matches!G:G,0)))</f>
        <v/>
      </c>
      <c r="M334" s="12" t="str">
        <f>IF(ISERROR(INDEX(Matches!$E:$E,MATCH($D334,Matches!H:H,0))),"",INDEX(Matches!$E:$E,MATCH($D334,Matches!H:H,0)))</f>
        <v/>
      </c>
      <c r="N334" s="13" t="s">
        <v>397</v>
      </c>
      <c r="O334" s="14" t="str">
        <f>IF(ISERROR(INDEX(Matches!$E:$E,MATCH($D334,Matches!H:H,0))),"",INDEX(Matches!$E:$E,MATCH($D334,Matches!H:H,0)))</f>
        <v/>
      </c>
      <c r="P334" s="12" t="str">
        <f>IF(ISERROR(INDEX(Matches!$E:$E,MATCH($D334,Matches!I:I,0))),"",INDEX(Matches!$E:$E,MATCH($D334,Matches!I:I,0)))</f>
        <v/>
      </c>
      <c r="Q334" s="13" t="s">
        <v>397</v>
      </c>
      <c r="R334" s="14" t="str">
        <f>IF(ISERROR(INDEX(Matches!$E:$E,MATCH($D334,Matches!I:I,0))),"",INDEX(Matches!$E:$E,MATCH($D334,Matches!I:I,0)))</f>
        <v/>
      </c>
      <c r="S334" s="12" t="str">
        <f>IF(ISERROR(INDEX(Matches!$E:$E,MATCH($D334,Matches!J:J,0))),"",INDEX(Matches!$E:$E,MATCH($D334,Matches!J:J,0)))</f>
        <v/>
      </c>
      <c r="T334" s="13" t="s">
        <v>397</v>
      </c>
      <c r="U334" s="14" t="str">
        <f>IF(ISERROR(INDEX(Matches!$E:$E,MATCH($D334,Matches!J:J,0))),"",INDEX(Matches!$E:$E,MATCH($D334,Matches!J:J,0)))</f>
        <v/>
      </c>
      <c r="V334" s="12" t="str">
        <f>IF(ISERROR(INDEX(Matches!$E:$E,MATCH($D334,Matches!K:K,0))),"",INDEX(Matches!$E:$E,MATCH($D334,Matches!K:K,0)))</f>
        <v/>
      </c>
      <c r="W334" s="13" t="s">
        <v>397</v>
      </c>
      <c r="X334" s="14" t="str">
        <f>IF(ISERROR(INDEX(Matches!$E:$E,MATCH($D334,Matches!K:K,0))),"",INDEX(Matches!$E:$E,MATCH($D334,Matches!K:K,0)))</f>
        <v/>
      </c>
      <c r="Y334" s="12" t="str">
        <f>IF(ISERROR(INDEX(Matches!$E:$E,MATCH($D334,Matches!L:L,0))),"",INDEX(Matches!$E:$E,MATCH($D334,Matches!L:L,0)))</f>
        <v/>
      </c>
      <c r="Z334" s="13" t="s">
        <v>397</v>
      </c>
      <c r="AA334" s="14" t="str">
        <f>IF(ISERROR(INDEX(Matches!$E:$E,MATCH($D334,Matches!L:L,0))),"",INDEX(Matches!$E:$E,MATCH($D334,Matches!L:L,0)))</f>
        <v/>
      </c>
    </row>
    <row r="335" spans="1:29" ht="30" customHeight="1" x14ac:dyDescent="0.25">
      <c r="B335" s="8"/>
      <c r="C335" s="8"/>
      <c r="D335" s="8"/>
      <c r="E335" s="20"/>
      <c r="F335" s="26"/>
      <c r="G335" s="12" t="str">
        <f>IF(ISERROR(INDEX(Matches!$E:$E,MATCH($D335,Matches!F:F,0))),"",INDEX(Matches!$E:$E,MATCH($D335,Matches!F:F,0)))</f>
        <v/>
      </c>
      <c r="H335" s="13" t="s">
        <v>397</v>
      </c>
      <c r="I335" s="15" t="str">
        <f>IF(ISERROR(INDEX(Matches!$E:$E,MATCH($D335,Matches!F:F,0))),"",INDEX(Matches!$E:$E,MATCH($D335,Matches!F:F,0)))</f>
        <v/>
      </c>
      <c r="J335" s="12" t="str">
        <f>IF(ISERROR(INDEX(Matches!$E:$E,MATCH($D335,Matches!G:G,0))),"",INDEX(Matches!$E:$E,MATCH($D335,Matches!G:G,0)))</f>
        <v/>
      </c>
      <c r="K335" s="13" t="s">
        <v>397</v>
      </c>
      <c r="L335" s="14" t="str">
        <f>IF(ISERROR(INDEX(Matches!$E:$E,MATCH($D335,Matches!G:G,0))),"",INDEX(Matches!$E:$E,MATCH($D335,Matches!G:G,0)))</f>
        <v/>
      </c>
      <c r="M335" s="12" t="str">
        <f>IF(ISERROR(INDEX(Matches!$E:$E,MATCH($D335,Matches!H:H,0))),"",INDEX(Matches!$E:$E,MATCH($D335,Matches!H:H,0)))</f>
        <v/>
      </c>
      <c r="N335" s="13" t="s">
        <v>397</v>
      </c>
      <c r="O335" s="14" t="str">
        <f>IF(ISERROR(INDEX(Matches!$E:$E,MATCH($D335,Matches!H:H,0))),"",INDEX(Matches!$E:$E,MATCH($D335,Matches!H:H,0)))</f>
        <v/>
      </c>
      <c r="P335" s="12" t="str">
        <f>IF(ISERROR(INDEX(Matches!$E:$E,MATCH($D335,Matches!I:I,0))),"",INDEX(Matches!$E:$E,MATCH($D335,Matches!I:I,0)))</f>
        <v/>
      </c>
      <c r="Q335" s="13" t="s">
        <v>397</v>
      </c>
      <c r="R335" s="14" t="str">
        <f>IF(ISERROR(INDEX(Matches!$E:$E,MATCH($D335,Matches!I:I,0))),"",INDEX(Matches!$E:$E,MATCH($D335,Matches!I:I,0)))</f>
        <v/>
      </c>
      <c r="S335" s="12" t="str">
        <f>IF(ISERROR(INDEX(Matches!$E:$E,MATCH($D335,Matches!J:J,0))),"",INDEX(Matches!$E:$E,MATCH($D335,Matches!J:J,0)))</f>
        <v/>
      </c>
      <c r="T335" s="13" t="s">
        <v>397</v>
      </c>
      <c r="U335" s="14" t="str">
        <f>IF(ISERROR(INDEX(Matches!$E:$E,MATCH($D335,Matches!J:J,0))),"",INDEX(Matches!$E:$E,MATCH($D335,Matches!J:J,0)))</f>
        <v/>
      </c>
      <c r="V335" s="12" t="str">
        <f>IF(ISERROR(INDEX(Matches!$E:$E,MATCH($D335,Matches!K:K,0))),"",INDEX(Matches!$E:$E,MATCH($D335,Matches!K:K,0)))</f>
        <v/>
      </c>
      <c r="W335" s="13" t="s">
        <v>397</v>
      </c>
      <c r="X335" s="14" t="str">
        <f>IF(ISERROR(INDEX(Matches!$E:$E,MATCH($D335,Matches!K:K,0))),"",INDEX(Matches!$E:$E,MATCH($D335,Matches!K:K,0)))</f>
        <v/>
      </c>
      <c r="Y335" s="12" t="str">
        <f>IF(ISERROR(INDEX(Matches!$E:$E,MATCH($D335,Matches!L:L,0))),"",INDEX(Matches!$E:$E,MATCH($D335,Matches!L:L,0)))</f>
        <v/>
      </c>
      <c r="Z335" s="13" t="s">
        <v>397</v>
      </c>
      <c r="AA335" s="14" t="str">
        <f>IF(ISERROR(INDEX(Matches!$E:$E,MATCH($D335,Matches!L:L,0))),"",INDEX(Matches!$E:$E,MATCH($D335,Matches!L:L,0)))</f>
        <v/>
      </c>
    </row>
    <row r="336" spans="1:29" ht="30" customHeight="1" x14ac:dyDescent="0.25">
      <c r="B336" s="8"/>
      <c r="C336" s="8"/>
      <c r="D336" s="8"/>
      <c r="E336" s="20"/>
      <c r="F336" s="26"/>
      <c r="G336" s="12" t="str">
        <f>IF(ISERROR(INDEX(Matches!$E:$E,MATCH($D336,Matches!F:F,0))),"",INDEX(Matches!$E:$E,MATCH($D336,Matches!F:F,0)))</f>
        <v/>
      </c>
      <c r="H336" s="13" t="s">
        <v>397</v>
      </c>
      <c r="I336" s="15" t="str">
        <f>IF(ISERROR(INDEX(Matches!$E:$E,MATCH($D336,Matches!F:F,0))),"",INDEX(Matches!$E:$E,MATCH($D336,Matches!F:F,0)))</f>
        <v/>
      </c>
      <c r="J336" s="12" t="str">
        <f>IF(ISERROR(INDEX(Matches!$E:$E,MATCH($D336,Matches!G:G,0))),"",INDEX(Matches!$E:$E,MATCH($D336,Matches!G:G,0)))</f>
        <v/>
      </c>
      <c r="K336" s="13" t="s">
        <v>397</v>
      </c>
      <c r="L336" s="14" t="str">
        <f>IF(ISERROR(INDEX(Matches!$E:$E,MATCH($D336,Matches!G:G,0))),"",INDEX(Matches!$E:$E,MATCH($D336,Matches!G:G,0)))</f>
        <v/>
      </c>
      <c r="M336" s="12" t="str">
        <f>IF(ISERROR(INDEX(Matches!$E:$E,MATCH($D336,Matches!H:H,0))),"",INDEX(Matches!$E:$E,MATCH($D336,Matches!H:H,0)))</f>
        <v/>
      </c>
      <c r="N336" s="13" t="s">
        <v>397</v>
      </c>
      <c r="O336" s="14" t="str">
        <f>IF(ISERROR(INDEX(Matches!$E:$E,MATCH($D336,Matches!H:H,0))),"",INDEX(Matches!$E:$E,MATCH($D336,Matches!H:H,0)))</f>
        <v/>
      </c>
      <c r="P336" s="12" t="str">
        <f>IF(ISERROR(INDEX(Matches!$E:$E,MATCH($D336,Matches!I:I,0))),"",INDEX(Matches!$E:$E,MATCH($D336,Matches!I:I,0)))</f>
        <v/>
      </c>
      <c r="Q336" s="13" t="s">
        <v>397</v>
      </c>
      <c r="R336" s="14" t="str">
        <f>IF(ISERROR(INDEX(Matches!$E:$E,MATCH($D336,Matches!I:I,0))),"",INDEX(Matches!$E:$E,MATCH($D336,Matches!I:I,0)))</f>
        <v/>
      </c>
      <c r="S336" s="12" t="str">
        <f>IF(ISERROR(INDEX(Matches!$E:$E,MATCH($D336,Matches!J:J,0))),"",INDEX(Matches!$E:$E,MATCH($D336,Matches!J:J,0)))</f>
        <v/>
      </c>
      <c r="T336" s="13" t="s">
        <v>397</v>
      </c>
      <c r="U336" s="14" t="str">
        <f>IF(ISERROR(INDEX(Matches!$E:$E,MATCH($D336,Matches!J:J,0))),"",INDEX(Matches!$E:$E,MATCH($D336,Matches!J:J,0)))</f>
        <v/>
      </c>
      <c r="V336" s="12" t="str">
        <f>IF(ISERROR(INDEX(Matches!$E:$E,MATCH($D336,Matches!K:K,0))),"",INDEX(Matches!$E:$E,MATCH($D336,Matches!K:K,0)))</f>
        <v/>
      </c>
      <c r="W336" s="13" t="s">
        <v>397</v>
      </c>
      <c r="X336" s="14" t="str">
        <f>IF(ISERROR(INDEX(Matches!$E:$E,MATCH($D336,Matches!K:K,0))),"",INDEX(Matches!$E:$E,MATCH($D336,Matches!K:K,0)))</f>
        <v/>
      </c>
      <c r="Y336" s="12" t="str">
        <f>IF(ISERROR(INDEX(Matches!$E:$E,MATCH($D336,Matches!L:L,0))),"",INDEX(Matches!$E:$E,MATCH($D336,Matches!L:L,0)))</f>
        <v/>
      </c>
      <c r="Z336" s="13" t="s">
        <v>397</v>
      </c>
      <c r="AA336" s="14" t="str">
        <f>IF(ISERROR(INDEX(Matches!$E:$E,MATCH($D336,Matches!L:L,0))),"",INDEX(Matches!$E:$E,MATCH($D336,Matches!L:L,0)))</f>
        <v/>
      </c>
    </row>
    <row r="337" spans="2:29" ht="30" customHeight="1" x14ac:dyDescent="0.25">
      <c r="B337" s="8"/>
      <c r="C337" s="8"/>
      <c r="D337" s="8"/>
      <c r="E337" s="20"/>
      <c r="F337" s="26"/>
      <c r="G337" s="12" t="str">
        <f>IF(ISERROR(INDEX(Matches!$E:$E,MATCH($D337,Matches!F:F,0))),"",INDEX(Matches!$E:$E,MATCH($D337,Matches!F:F,0)))</f>
        <v/>
      </c>
      <c r="H337" s="15"/>
      <c r="I337" s="15"/>
      <c r="J337" s="12" t="str">
        <f>IF(ISERROR(INDEX(Matches!$E:$E,MATCH($D337,Matches!G:G,0))),"",INDEX(Matches!$E:$E,MATCH($D337,Matches!G:G,0)))</f>
        <v/>
      </c>
      <c r="K337" s="15"/>
      <c r="L337" s="14"/>
      <c r="M337" s="12" t="str">
        <f>IF(ISERROR(INDEX(Matches!$E:$E,MATCH($D337,Matches!H:H,0))),"",INDEX(Matches!$E:$E,MATCH($D337,Matches!H:H,0)))</f>
        <v/>
      </c>
      <c r="N337" s="15"/>
      <c r="O337" s="14"/>
      <c r="P337" s="12" t="str">
        <f>IF(ISERROR(INDEX(Matches!$E:$E,MATCH($D337,Matches!I:I,0))),"",INDEX(Matches!$E:$E,MATCH($D337,Matches!I:I,0)))</f>
        <v/>
      </c>
      <c r="Q337" s="15"/>
      <c r="R337" s="14"/>
      <c r="S337" s="12" t="str">
        <f>IF(ISERROR(INDEX(Matches!$E:$E,MATCH($D337,Matches!J:J,0))),"",INDEX(Matches!$E:$E,MATCH($D337,Matches!J:J,0)))</f>
        <v/>
      </c>
      <c r="T337" s="15"/>
      <c r="U337" s="14"/>
      <c r="V337" s="12" t="str">
        <f>IF(ISERROR(INDEX(Matches!$E:$E,MATCH($D337,Matches!K:K,0))),"",INDEX(Matches!$E:$E,MATCH($D337,Matches!K:K,0)))</f>
        <v/>
      </c>
      <c r="W337" s="15"/>
      <c r="X337" s="14"/>
      <c r="Y337" s="12" t="str">
        <f>IF(ISERROR(INDEX(Matches!$E:$E,MATCH($D337,Matches!L:L,0))),"",INDEX(Matches!$E:$E,MATCH($D337,Matches!L:L,0)))</f>
        <v/>
      </c>
      <c r="Z337" s="15"/>
      <c r="AA337" s="14"/>
    </row>
    <row r="338" spans="2:29" ht="30" customHeight="1" x14ac:dyDescent="0.25">
      <c r="B338" s="8"/>
      <c r="C338" s="8"/>
      <c r="D338" s="8"/>
      <c r="E338" s="20"/>
      <c r="F338" s="26"/>
      <c r="G338" s="12" t="str">
        <f>IF(ISERROR(INDEX(Matches!$E:$E,MATCH($D338,Matches!F:F,0))),"",INDEX(Matches!$E:$E,MATCH($D338,Matches!F:F,0)))</f>
        <v/>
      </c>
      <c r="H338" s="15"/>
      <c r="I338" s="15"/>
      <c r="J338" s="12" t="str">
        <f>IF(ISERROR(INDEX(Matches!$E:$E,MATCH($D338,Matches!G:G,0))),"",INDEX(Matches!$E:$E,MATCH($D338,Matches!G:G,0)))</f>
        <v/>
      </c>
      <c r="K338" s="15"/>
      <c r="L338" s="14"/>
      <c r="M338" s="12" t="str">
        <f>IF(ISERROR(INDEX(Matches!$E:$E,MATCH($D338,Matches!H:H,0))),"",INDEX(Matches!$E:$E,MATCH($D338,Matches!H:H,0)))</f>
        <v/>
      </c>
      <c r="N338" s="15"/>
      <c r="O338" s="14"/>
      <c r="P338" s="12" t="str">
        <f>IF(ISERROR(INDEX(Matches!$E:$E,MATCH($D338,Matches!I:I,0))),"",INDEX(Matches!$E:$E,MATCH($D338,Matches!I:I,0)))</f>
        <v/>
      </c>
      <c r="Q338" s="15"/>
      <c r="R338" s="14"/>
      <c r="S338" s="12" t="str">
        <f>IF(ISERROR(INDEX(Matches!$E:$E,MATCH($D338,Matches!J:J,0))),"",INDEX(Matches!$E:$E,MATCH($D338,Matches!J:J,0)))</f>
        <v/>
      </c>
      <c r="T338" s="15"/>
      <c r="U338" s="14"/>
      <c r="V338" s="12" t="str">
        <f>IF(ISERROR(INDEX(Matches!$E:$E,MATCH($D338,Matches!K:K,0))),"",INDEX(Matches!$E:$E,MATCH($D338,Matches!K:K,0)))</f>
        <v/>
      </c>
      <c r="W338" s="15"/>
      <c r="X338" s="14"/>
      <c r="Y338" s="12" t="str">
        <f>IF(ISERROR(INDEX(Matches!$E:$E,MATCH($D338,Matches!L:L,0))),"",INDEX(Matches!$E:$E,MATCH($D338,Matches!L:L,0)))</f>
        <v/>
      </c>
      <c r="Z338" s="15"/>
      <c r="AA338" s="14"/>
    </row>
    <row r="339" spans="2:29" ht="30" customHeight="1" x14ac:dyDescent="0.25">
      <c r="B339" s="8"/>
      <c r="C339" s="8"/>
      <c r="D339" s="8"/>
      <c r="E339" s="20"/>
      <c r="F339" s="26"/>
      <c r="G339" s="12" t="str">
        <f>IF(ISERROR(INDEX(Matches!$E:$E,MATCH($D339,Matches!F:F,0))),"",INDEX(Matches!$E:$E,MATCH($D339,Matches!F:F,0)))</f>
        <v/>
      </c>
      <c r="H339" s="15"/>
      <c r="I339" s="15"/>
      <c r="J339" s="12" t="str">
        <f>IF(ISERROR(INDEX(Matches!$E:$E,MATCH($D339,Matches!G:G,0))),"",INDEX(Matches!$E:$E,MATCH($D339,Matches!G:G,0)))</f>
        <v/>
      </c>
      <c r="K339" s="15"/>
      <c r="L339" s="14"/>
      <c r="M339" s="12" t="str">
        <f>IF(ISERROR(INDEX(Matches!$E:$E,MATCH($D339,Matches!H:H,0))),"",INDEX(Matches!$E:$E,MATCH($D339,Matches!H:H,0)))</f>
        <v/>
      </c>
      <c r="N339" s="15"/>
      <c r="O339" s="14"/>
      <c r="P339" s="12" t="str">
        <f>IF(ISERROR(INDEX(Matches!$E:$E,MATCH($D339,Matches!I:I,0))),"",INDEX(Matches!$E:$E,MATCH($D339,Matches!I:I,0)))</f>
        <v/>
      </c>
      <c r="Q339" s="15"/>
      <c r="R339" s="14"/>
      <c r="S339" s="12" t="str">
        <f>IF(ISERROR(INDEX(Matches!$E:$E,MATCH($D339,Matches!J:J,0))),"",INDEX(Matches!$E:$E,MATCH($D339,Matches!J:J,0)))</f>
        <v/>
      </c>
      <c r="T339" s="15"/>
      <c r="U339" s="14"/>
      <c r="V339" s="12" t="str">
        <f>IF(ISERROR(INDEX(Matches!$E:$E,MATCH($D339,Matches!K:K,0))),"",INDEX(Matches!$E:$E,MATCH($D339,Matches!K:K,0)))</f>
        <v/>
      </c>
      <c r="W339" s="15"/>
      <c r="X339" s="14"/>
      <c r="Y339" s="12" t="str">
        <f>IF(ISERROR(INDEX(Matches!$E:$E,MATCH($D339,Matches!L:L,0))),"",INDEX(Matches!$E:$E,MATCH($D339,Matches!L:L,0)))</f>
        <v/>
      </c>
      <c r="Z339" s="15"/>
      <c r="AA339" s="14"/>
    </row>
    <row r="340" spans="2:29" ht="30" customHeight="1" x14ac:dyDescent="0.25">
      <c r="B340" s="8"/>
      <c r="C340" s="8"/>
      <c r="D340" s="8"/>
      <c r="E340" s="20"/>
      <c r="F340" s="26"/>
      <c r="G340" s="12" t="str">
        <f>IF(ISERROR(INDEX(Matches!$E:$E,MATCH($D340,Matches!F:F,0))),"",INDEX(Matches!$E:$E,MATCH($D340,Matches!F:F,0)))</f>
        <v/>
      </c>
      <c r="H340" s="15"/>
      <c r="I340" s="15"/>
      <c r="J340" s="12" t="str">
        <f>IF(ISERROR(INDEX(Matches!$E:$E,MATCH($D340,Matches!G:G,0))),"",INDEX(Matches!$E:$E,MATCH($D340,Matches!G:G,0)))</f>
        <v/>
      </c>
      <c r="K340" s="15"/>
      <c r="L340" s="14"/>
      <c r="M340" s="12" t="str">
        <f>IF(ISERROR(INDEX(Matches!$E:$E,MATCH($D340,Matches!H:H,0))),"",INDEX(Matches!$E:$E,MATCH($D340,Matches!H:H,0)))</f>
        <v/>
      </c>
      <c r="N340" s="15"/>
      <c r="O340" s="14"/>
      <c r="P340" s="12" t="str">
        <f>IF(ISERROR(INDEX(Matches!$E:$E,MATCH($D340,Matches!I:I,0))),"",INDEX(Matches!$E:$E,MATCH($D340,Matches!I:I,0)))</f>
        <v/>
      </c>
      <c r="Q340" s="15"/>
      <c r="R340" s="14"/>
      <c r="S340" s="12" t="str">
        <f>IF(ISERROR(INDEX(Matches!$E:$E,MATCH($D340,Matches!J:J,0))),"",INDEX(Matches!$E:$E,MATCH($D340,Matches!J:J,0)))</f>
        <v/>
      </c>
      <c r="T340" s="15"/>
      <c r="U340" s="14"/>
      <c r="V340" s="12" t="str">
        <f>IF(ISERROR(INDEX(Matches!$E:$E,MATCH($D340,Matches!K:K,0))),"",INDEX(Matches!$E:$E,MATCH($D340,Matches!K:K,0)))</f>
        <v/>
      </c>
      <c r="W340" s="15"/>
      <c r="X340" s="14"/>
      <c r="Y340" s="12" t="str">
        <f>IF(ISERROR(INDEX(Matches!$E:$E,MATCH($D340,Matches!L:L,0))),"",INDEX(Matches!$E:$E,MATCH($D340,Matches!L:L,0)))</f>
        <v/>
      </c>
      <c r="Z340" s="15"/>
      <c r="AA340" s="14"/>
    </row>
    <row r="341" spans="2:29" ht="30" customHeight="1" x14ac:dyDescent="0.25">
      <c r="B341" s="8"/>
      <c r="C341" s="8"/>
      <c r="D341" s="8"/>
      <c r="E341" s="20"/>
      <c r="F341" s="26"/>
      <c r="G341" s="12" t="str">
        <f>IF(ISERROR(INDEX(Matches!$E:$E,MATCH($D341,Matches!F:F,0))),"",INDEX(Matches!$E:$E,MATCH($D341,Matches!F:F,0)))</f>
        <v/>
      </c>
      <c r="H341" s="15"/>
      <c r="I341" s="15"/>
      <c r="J341" s="12" t="str">
        <f>IF(ISERROR(INDEX(Matches!$E:$E,MATCH($D341,Matches!G:G,0))),"",INDEX(Matches!$E:$E,MATCH($D341,Matches!G:G,0)))</f>
        <v/>
      </c>
      <c r="K341" s="15"/>
      <c r="L341" s="14"/>
      <c r="M341" s="12" t="str">
        <f>IF(ISERROR(INDEX(Matches!$E:$E,MATCH($D341,Matches!H:H,0))),"",INDEX(Matches!$E:$E,MATCH($D341,Matches!H:H,0)))</f>
        <v/>
      </c>
      <c r="N341" s="15"/>
      <c r="O341" s="14"/>
      <c r="P341" s="12" t="str">
        <f>IF(ISERROR(INDEX(Matches!$E:$E,MATCH($D341,Matches!I:I,0))),"",INDEX(Matches!$E:$E,MATCH($D341,Matches!I:I,0)))</f>
        <v/>
      </c>
      <c r="Q341" s="15"/>
      <c r="R341" s="14"/>
      <c r="S341" s="12" t="str">
        <f>IF(ISERROR(INDEX(Matches!$E:$E,MATCH($D341,Matches!J:J,0))),"",INDEX(Matches!$E:$E,MATCH($D341,Matches!J:J,0)))</f>
        <v/>
      </c>
      <c r="T341" s="15"/>
      <c r="U341" s="14"/>
      <c r="V341" s="12" t="str">
        <f>IF(ISERROR(INDEX(Matches!$E:$E,MATCH($D341,Matches!K:K,0))),"",INDEX(Matches!$E:$E,MATCH($D341,Matches!K:K,0)))</f>
        <v/>
      </c>
      <c r="W341" s="15"/>
      <c r="X341" s="14"/>
      <c r="Y341" s="12" t="str">
        <f>IF(ISERROR(INDEX(Matches!$E:$E,MATCH($D341,Matches!L:L,0))),"",INDEX(Matches!$E:$E,MATCH($D341,Matches!L:L,0)))</f>
        <v/>
      </c>
      <c r="Z341" s="15"/>
      <c r="AA341" s="14"/>
    </row>
    <row r="342" spans="2:29" ht="30" customHeight="1" x14ac:dyDescent="0.25">
      <c r="B342" s="8"/>
      <c r="C342" s="8"/>
      <c r="D342" s="8"/>
      <c r="E342" s="20"/>
      <c r="F342" s="26"/>
      <c r="G342" s="12" t="str">
        <f>IF(ISERROR(INDEX(Matches!$E:$E,MATCH($D342,Matches!F:F,0))),"",INDEX(Matches!$E:$E,MATCH($D342,Matches!F:F,0)))</f>
        <v/>
      </c>
      <c r="H342" s="15"/>
      <c r="I342" s="15"/>
      <c r="J342" s="12" t="str">
        <f>IF(ISERROR(INDEX(Matches!$E:$E,MATCH($D342,Matches!G:G,0))),"",INDEX(Matches!$E:$E,MATCH($D342,Matches!G:G,0)))</f>
        <v/>
      </c>
      <c r="K342" s="15"/>
      <c r="L342" s="14"/>
      <c r="M342" s="12" t="str">
        <f>IF(ISERROR(INDEX(Matches!$E:$E,MATCH($D342,Matches!H:H,0))),"",INDEX(Matches!$E:$E,MATCH($D342,Matches!H:H,0)))</f>
        <v/>
      </c>
      <c r="N342" s="15"/>
      <c r="O342" s="14"/>
      <c r="P342" s="12" t="str">
        <f>IF(ISERROR(INDEX(Matches!$E:$E,MATCH($D342,Matches!I:I,0))),"",INDEX(Matches!$E:$E,MATCH($D342,Matches!I:I,0)))</f>
        <v/>
      </c>
      <c r="Q342" s="15"/>
      <c r="R342" s="14"/>
      <c r="S342" s="12" t="str">
        <f>IF(ISERROR(INDEX(Matches!$E:$E,MATCH($D342,Matches!J:J,0))),"",INDEX(Matches!$E:$E,MATCH($D342,Matches!J:J,0)))</f>
        <v/>
      </c>
      <c r="T342" s="15"/>
      <c r="U342" s="14"/>
      <c r="V342" s="12" t="str">
        <f>IF(ISERROR(INDEX(Matches!$E:$E,MATCH($D342,Matches!K:K,0))),"",INDEX(Matches!$E:$E,MATCH($D342,Matches!K:K,0)))</f>
        <v/>
      </c>
      <c r="W342" s="15"/>
      <c r="X342" s="14"/>
      <c r="Y342" s="12" t="str">
        <f>IF(ISERROR(INDEX(Matches!$E:$E,MATCH($D342,Matches!L:L,0))),"",INDEX(Matches!$E:$E,MATCH($D342,Matches!L:L,0)))</f>
        <v/>
      </c>
      <c r="Z342" s="15"/>
      <c r="AA342" s="14"/>
    </row>
    <row r="343" spans="2:29" ht="30" customHeight="1" x14ac:dyDescent="0.25">
      <c r="B343" s="8"/>
      <c r="C343" s="8"/>
      <c r="D343" s="8"/>
      <c r="E343" s="20"/>
      <c r="F343" s="26"/>
      <c r="G343" s="12" t="str">
        <f>IF(ISERROR(INDEX(Matches!$E:$E,MATCH($D343,Matches!F:F,0))),"",INDEX(Matches!$E:$E,MATCH($D343,Matches!F:F,0)))</f>
        <v/>
      </c>
      <c r="H343" s="15"/>
      <c r="I343" s="15"/>
      <c r="J343" s="12" t="str">
        <f>IF(ISERROR(INDEX(Matches!$E:$E,MATCH($D343,Matches!G:G,0))),"",INDEX(Matches!$E:$E,MATCH($D343,Matches!G:G,0)))</f>
        <v/>
      </c>
      <c r="K343" s="15"/>
      <c r="L343" s="14"/>
      <c r="M343" s="12" t="str">
        <f>IF(ISERROR(INDEX(Matches!$E:$E,MATCH($D343,Matches!H:H,0))),"",INDEX(Matches!$E:$E,MATCH($D343,Matches!H:H,0)))</f>
        <v/>
      </c>
      <c r="N343" s="15"/>
      <c r="O343" s="14"/>
      <c r="P343" s="12" t="str">
        <f>IF(ISERROR(INDEX(Matches!$E:$E,MATCH($D343,Matches!I:I,0))),"",INDEX(Matches!$E:$E,MATCH($D343,Matches!I:I,0)))</f>
        <v/>
      </c>
      <c r="Q343" s="15"/>
      <c r="R343" s="14"/>
      <c r="S343" s="12" t="str">
        <f>IF(ISERROR(INDEX(Matches!$E:$E,MATCH($D343,Matches!J:J,0))),"",INDEX(Matches!$E:$E,MATCH($D343,Matches!J:J,0)))</f>
        <v/>
      </c>
      <c r="T343" s="15"/>
      <c r="U343" s="14"/>
      <c r="V343" s="12" t="str">
        <f>IF(ISERROR(INDEX(Matches!$E:$E,MATCH($D343,Matches!K:K,0))),"",INDEX(Matches!$E:$E,MATCH($D343,Matches!K:K,0)))</f>
        <v/>
      </c>
      <c r="W343" s="15"/>
      <c r="X343" s="14"/>
      <c r="Y343" s="12" t="str">
        <f>IF(ISERROR(INDEX(Matches!$E:$E,MATCH($D343,Matches!L:L,0))),"",INDEX(Matches!$E:$E,MATCH($D343,Matches!L:L,0)))</f>
        <v/>
      </c>
      <c r="Z343" s="15"/>
      <c r="AA343" s="14"/>
    </row>
    <row r="344" spans="2:29" ht="30" customHeight="1" thickBot="1" x14ac:dyDescent="0.3">
      <c r="B344" s="27"/>
      <c r="C344" s="27"/>
      <c r="D344" s="27"/>
      <c r="E344" s="35"/>
      <c r="F344" s="26"/>
      <c r="G344" s="28" t="str">
        <f>IF(ISERROR(INDEX(Matches!$E:$E,MATCH($D344,Matches!F:F,0))),"",INDEX(Matches!$E:$E,MATCH($D344,Matches!F:F,0)))</f>
        <v/>
      </c>
      <c r="H344" s="17"/>
      <c r="I344" s="17"/>
      <c r="J344" s="28" t="str">
        <f>IF(ISERROR(INDEX(Matches!$E:$E,MATCH($D344,Matches!G:G,0))),"",INDEX(Matches!$E:$E,MATCH($D344,Matches!G:G,0)))</f>
        <v/>
      </c>
      <c r="K344" s="17"/>
      <c r="L344" s="29"/>
      <c r="M344" s="28" t="str">
        <f>IF(ISERROR(INDEX(Matches!$E:$E,MATCH($D344,Matches!H:H,0))),"",INDEX(Matches!$E:$E,MATCH($D344,Matches!H:H,0)))</f>
        <v/>
      </c>
      <c r="N344" s="17"/>
      <c r="O344" s="29"/>
      <c r="P344" s="28" t="str">
        <f>IF(ISERROR(INDEX(Matches!$E:$E,MATCH($D344,Matches!I:I,0))),"",INDEX(Matches!$E:$E,MATCH($D344,Matches!I:I,0)))</f>
        <v/>
      </c>
      <c r="Q344" s="17"/>
      <c r="R344" s="29"/>
      <c r="S344" s="28" t="str">
        <f>IF(ISERROR(INDEX(Matches!$E:$E,MATCH($D344,Matches!J:J,0))),"",INDEX(Matches!$E:$E,MATCH($D344,Matches!J:J,0)))</f>
        <v/>
      </c>
      <c r="T344" s="17"/>
      <c r="U344" s="29"/>
      <c r="V344" s="28" t="str">
        <f>IF(ISERROR(INDEX(Matches!$E:$E,MATCH($D344,Matches!K:K,0))),"",INDEX(Matches!$E:$E,MATCH($D344,Matches!K:K,0)))</f>
        <v/>
      </c>
      <c r="W344" s="17"/>
      <c r="X344" s="29"/>
      <c r="Y344" s="28" t="str">
        <f>IF(ISERROR(INDEX(Matches!$E:$E,MATCH($D344,Matches!L:L,0))),"",INDEX(Matches!$E:$E,MATCH($D344,Matches!L:L,0)))</f>
        <v/>
      </c>
      <c r="Z344" s="17"/>
      <c r="AA344" s="29"/>
    </row>
    <row r="345" spans="2:29" ht="30" customHeight="1" thickTop="1" x14ac:dyDescent="0.25">
      <c r="B345" s="30"/>
      <c r="C345" s="30"/>
      <c r="D345" s="30"/>
      <c r="E345" s="36"/>
      <c r="F345" s="31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 t="str">
        <f>IF(SUM(M334:M344)=0,"",SUM(M334:M344))</f>
        <v/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 t="str">
        <f>IF(SUM(V334:V344)=0,"",SUM(V334:V344))</f>
        <v/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0</v>
      </c>
    </row>
    <row r="346" spans="2:29" ht="30" customHeight="1" x14ac:dyDescent="0.25">
      <c r="B346" s="21"/>
      <c r="C346" s="21"/>
      <c r="D346" s="21"/>
      <c r="E346" s="23"/>
      <c r="F346" s="22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 t="str">
        <f>IF(SUM(L334:L336)=0,"",SUM(L334:L336))</f>
        <v/>
      </c>
      <c r="M346" s="12"/>
      <c r="N346" s="15"/>
      <c r="O346" s="15" t="str">
        <f>IF(SUM(O334:O336)=0,"",SUM(O334:O336))</f>
        <v/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 t="str">
        <f>IF(SUM(X334:X336)=0,"",SUM(X334:X336))</f>
        <v/>
      </c>
      <c r="Y346" s="12"/>
      <c r="Z346" s="15"/>
      <c r="AA346" s="15" t="str">
        <f>IF(SUM(AA334:AA336)=0,"",SUM(AA334:AA336))</f>
        <v/>
      </c>
      <c r="AB346" s="2">
        <f>SUM(G346:AA346)</f>
        <v>0</v>
      </c>
      <c r="AC346" s="3">
        <f>INT(SUM(G346:AA346)/3)</f>
        <v>0</v>
      </c>
    </row>
    <row r="347" spans="2:29" ht="30" customHeight="1" thickBot="1" x14ac:dyDescent="0.3">
      <c r="B347" s="21"/>
      <c r="C347" s="21"/>
      <c r="D347" s="21"/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/>
      <c r="C348" s="21"/>
      <c r="D348" s="21"/>
      <c r="E348" s="24"/>
      <c r="F348" s="18"/>
      <c r="G348" s="124">
        <f>IF((AB345-AC346)&lt;0,0,AB345-AC346)</f>
        <v>0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/>
      <c r="C349" s="21"/>
      <c r="D349" s="21"/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/>
      <c r="C350" s="21"/>
      <c r="D350" s="21"/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/>
      <c r="C351" s="21"/>
      <c r="D351" s="21"/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B1:D1"/>
    <mergeCell ref="E1:I1"/>
    <mergeCell ref="J1:AA1"/>
    <mergeCell ref="B3:D4"/>
    <mergeCell ref="E3:F4"/>
    <mergeCell ref="G3:I3"/>
    <mergeCell ref="J3:L3"/>
    <mergeCell ref="M3:O3"/>
    <mergeCell ref="P3:R3"/>
    <mergeCell ref="S3:U3"/>
    <mergeCell ref="V24:X24"/>
    <mergeCell ref="Y24:AA24"/>
    <mergeCell ref="G40:I41"/>
    <mergeCell ref="B45:D45"/>
    <mergeCell ref="E45:I45"/>
    <mergeCell ref="J45:AA45"/>
    <mergeCell ref="V3:X3"/>
    <mergeCell ref="Y3:AA3"/>
    <mergeCell ref="G19:I20"/>
    <mergeCell ref="B24:D25"/>
    <mergeCell ref="E24:F25"/>
    <mergeCell ref="G24:I24"/>
    <mergeCell ref="J24:L24"/>
    <mergeCell ref="M24:O24"/>
    <mergeCell ref="P24:R24"/>
    <mergeCell ref="S24:U24"/>
    <mergeCell ref="S68:U68"/>
    <mergeCell ref="V68:X68"/>
    <mergeCell ref="Y68:AA68"/>
    <mergeCell ref="G84:I85"/>
    <mergeCell ref="B89:D89"/>
    <mergeCell ref="E89:I89"/>
    <mergeCell ref="J89:AA89"/>
    <mergeCell ref="S47:U47"/>
    <mergeCell ref="V47:X47"/>
    <mergeCell ref="Y47:AA47"/>
    <mergeCell ref="G63:I64"/>
    <mergeCell ref="B68:D69"/>
    <mergeCell ref="E68:F69"/>
    <mergeCell ref="G68:I68"/>
    <mergeCell ref="J68:L68"/>
    <mergeCell ref="M68:O68"/>
    <mergeCell ref="P68:R68"/>
    <mergeCell ref="B47:D48"/>
    <mergeCell ref="E47:F48"/>
    <mergeCell ref="G47:I47"/>
    <mergeCell ref="J47:L47"/>
    <mergeCell ref="M47:O47"/>
    <mergeCell ref="P47:R47"/>
    <mergeCell ref="S112:U112"/>
    <mergeCell ref="V112:X112"/>
    <mergeCell ref="Y112:AA112"/>
    <mergeCell ref="G128:I129"/>
    <mergeCell ref="B133:D133"/>
    <mergeCell ref="E133:I133"/>
    <mergeCell ref="J133:AA133"/>
    <mergeCell ref="S91:U91"/>
    <mergeCell ref="V91:X91"/>
    <mergeCell ref="Y91:AA91"/>
    <mergeCell ref="G107:I108"/>
    <mergeCell ref="B112:D113"/>
    <mergeCell ref="E112:F113"/>
    <mergeCell ref="G112:I112"/>
    <mergeCell ref="J112:L112"/>
    <mergeCell ref="M112:O112"/>
    <mergeCell ref="P112:R112"/>
    <mergeCell ref="B91:D92"/>
    <mergeCell ref="E91:F92"/>
    <mergeCell ref="G91:I91"/>
    <mergeCell ref="J91:L91"/>
    <mergeCell ref="M91:O91"/>
    <mergeCell ref="P91:R91"/>
    <mergeCell ref="S156:U156"/>
    <mergeCell ref="V156:X156"/>
    <mergeCell ref="Y156:AA156"/>
    <mergeCell ref="G172:I173"/>
    <mergeCell ref="B177:D177"/>
    <mergeCell ref="E177:I177"/>
    <mergeCell ref="J177:AA177"/>
    <mergeCell ref="S135:U135"/>
    <mergeCell ref="V135:X135"/>
    <mergeCell ref="Y135:AA135"/>
    <mergeCell ref="G151:I152"/>
    <mergeCell ref="B156:D157"/>
    <mergeCell ref="E156:F157"/>
    <mergeCell ref="G156:I156"/>
    <mergeCell ref="J156:L156"/>
    <mergeCell ref="M156:O156"/>
    <mergeCell ref="P156:R156"/>
    <mergeCell ref="B135:D136"/>
    <mergeCell ref="E135:F136"/>
    <mergeCell ref="G135:I135"/>
    <mergeCell ref="J135:L135"/>
    <mergeCell ref="M135:O135"/>
    <mergeCell ref="P135:R135"/>
    <mergeCell ref="S200:U200"/>
    <mergeCell ref="V200:X200"/>
    <mergeCell ref="Y200:AA200"/>
    <mergeCell ref="G216:I217"/>
    <mergeCell ref="B221:D221"/>
    <mergeCell ref="E221:I221"/>
    <mergeCell ref="J221:AA221"/>
    <mergeCell ref="S179:U179"/>
    <mergeCell ref="V179:X179"/>
    <mergeCell ref="Y179:AA179"/>
    <mergeCell ref="G195:I196"/>
    <mergeCell ref="B200:D201"/>
    <mergeCell ref="E200:F201"/>
    <mergeCell ref="G200:I200"/>
    <mergeCell ref="J200:L200"/>
    <mergeCell ref="M200:O200"/>
    <mergeCell ref="P200:R200"/>
    <mergeCell ref="B179:D180"/>
    <mergeCell ref="E179:F180"/>
    <mergeCell ref="G179:I179"/>
    <mergeCell ref="J179:L179"/>
    <mergeCell ref="M179:O179"/>
    <mergeCell ref="P179:R179"/>
    <mergeCell ref="S244:U244"/>
    <mergeCell ref="V244:X244"/>
    <mergeCell ref="Y244:AA244"/>
    <mergeCell ref="G260:I261"/>
    <mergeCell ref="B265:D265"/>
    <mergeCell ref="E265:I265"/>
    <mergeCell ref="J265:AA265"/>
    <mergeCell ref="S223:U223"/>
    <mergeCell ref="V223:X223"/>
    <mergeCell ref="Y223:AA223"/>
    <mergeCell ref="G239:I240"/>
    <mergeCell ref="B244:D245"/>
    <mergeCell ref="E244:F245"/>
    <mergeCell ref="G244:I244"/>
    <mergeCell ref="J244:L244"/>
    <mergeCell ref="M244:O244"/>
    <mergeCell ref="P244:R244"/>
    <mergeCell ref="B223:D224"/>
    <mergeCell ref="E223:F224"/>
    <mergeCell ref="G223:I223"/>
    <mergeCell ref="J223:L223"/>
    <mergeCell ref="M223:O223"/>
    <mergeCell ref="P223:R223"/>
    <mergeCell ref="S288:U288"/>
    <mergeCell ref="V288:X288"/>
    <mergeCell ref="Y288:AA288"/>
    <mergeCell ref="G304:I305"/>
    <mergeCell ref="B309:D309"/>
    <mergeCell ref="E309:I309"/>
    <mergeCell ref="J309:AA309"/>
    <mergeCell ref="S267:U267"/>
    <mergeCell ref="V267:X267"/>
    <mergeCell ref="Y267:AA267"/>
    <mergeCell ref="G283:I284"/>
    <mergeCell ref="B288:D289"/>
    <mergeCell ref="E288:F289"/>
    <mergeCell ref="G288:I288"/>
    <mergeCell ref="J288:L288"/>
    <mergeCell ref="M288:O288"/>
    <mergeCell ref="P288:R288"/>
    <mergeCell ref="B267:D268"/>
    <mergeCell ref="E267:F268"/>
    <mergeCell ref="G267:I267"/>
    <mergeCell ref="J267:L267"/>
    <mergeCell ref="M267:O267"/>
    <mergeCell ref="P267:R267"/>
    <mergeCell ref="S332:U332"/>
    <mergeCell ref="V332:X332"/>
    <mergeCell ref="Y332:AA332"/>
    <mergeCell ref="G348:I349"/>
    <mergeCell ref="S311:U311"/>
    <mergeCell ref="V311:X311"/>
    <mergeCell ref="Y311:AA311"/>
    <mergeCell ref="G327:I328"/>
    <mergeCell ref="B332:D333"/>
    <mergeCell ref="E332:F333"/>
    <mergeCell ref="G332:I332"/>
    <mergeCell ref="J332:L332"/>
    <mergeCell ref="M332:O332"/>
    <mergeCell ref="P332:R332"/>
    <mergeCell ref="B311:D312"/>
    <mergeCell ref="E311:F312"/>
    <mergeCell ref="G311:I311"/>
    <mergeCell ref="J311:L311"/>
    <mergeCell ref="M311:O311"/>
    <mergeCell ref="P311:R311"/>
  </mergeCell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351"/>
  <sheetViews>
    <sheetView view="pageBreakPreview" zoomScale="75" zoomScaleNormal="100" zoomScaleSheetLayoutView="75" workbookViewId="0">
      <selection activeCell="D70" sqref="D70"/>
    </sheetView>
  </sheetViews>
  <sheetFormatPr defaultRowHeight="14.25" x14ac:dyDescent="0.25"/>
  <cols>
    <col min="1" max="1" width="9.140625" style="3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40" width="9.140625" style="3" customWidth="1"/>
    <col min="41" max="16384" width="9.140625" style="3"/>
  </cols>
  <sheetData>
    <row r="1" spans="1:28" s="2" customFormat="1" ht="50.1" customHeight="1" x14ac:dyDescent="0.25">
      <c r="A1" s="2">
        <v>4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4</v>
      </c>
      <c r="F1" s="143"/>
      <c r="G1" s="143"/>
      <c r="H1" s="143"/>
      <c r="I1" s="143"/>
      <c r="J1" s="144">
        <f>INDEX(Diary!$C:$C,MATCH(A1,Diary!$A:$A,0))</f>
        <v>41911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8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.95" customHeight="1" x14ac:dyDescent="0.25">
      <c r="B3" s="130" t="str">
        <f>INDEX(Fixtures!$E:$E,MATCH(A4,Fixtures!$A:$A,0))</f>
        <v>TOLLER BOYS 13</v>
      </c>
      <c r="C3" s="131"/>
      <c r="D3" s="132"/>
      <c r="E3" s="136" t="str">
        <f>INDEX(Owners!$A:$A,MATCH(B3,Owners!$B:$B,0))</f>
        <v>Paul Fairhurst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28" ht="24.95" customHeight="1" x14ac:dyDescent="0.25">
      <c r="A4" s="3">
        <v>26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28" ht="30" customHeight="1" x14ac:dyDescent="0.25">
      <c r="B5" s="8"/>
      <c r="C5" s="8"/>
      <c r="D5" s="8"/>
      <c r="E5" s="84"/>
      <c r="F5" s="26"/>
      <c r="G5" s="112"/>
      <c r="H5" s="113"/>
      <c r="I5" s="114"/>
      <c r="J5" s="112"/>
      <c r="K5" s="113"/>
      <c r="L5" s="114"/>
      <c r="M5" s="115"/>
      <c r="N5" s="116"/>
      <c r="O5" s="117"/>
      <c r="P5" s="115"/>
      <c r="Q5" s="116"/>
      <c r="R5" s="117"/>
      <c r="S5" s="115"/>
      <c r="T5" s="116"/>
      <c r="U5" s="117"/>
      <c r="V5" s="115"/>
      <c r="W5" s="116"/>
      <c r="X5" s="117"/>
      <c r="Y5" s="115"/>
      <c r="Z5" s="116"/>
      <c r="AA5" s="117"/>
      <c r="AB5" s="2"/>
    </row>
    <row r="6" spans="1:28" ht="30" customHeight="1" x14ac:dyDescent="0.25">
      <c r="B6" s="8"/>
      <c r="C6" s="8"/>
      <c r="D6" s="8"/>
      <c r="E6" s="8"/>
      <c r="F6" s="26"/>
      <c r="G6" s="115"/>
      <c r="H6" s="116"/>
      <c r="I6" s="118"/>
      <c r="J6" s="115"/>
      <c r="K6" s="116"/>
      <c r="L6" s="117"/>
      <c r="M6" s="115"/>
      <c r="N6" s="116"/>
      <c r="O6" s="117"/>
      <c r="P6" s="115"/>
      <c r="Q6" s="116"/>
      <c r="R6" s="117"/>
      <c r="S6" s="115"/>
      <c r="T6" s="116"/>
      <c r="U6" s="117"/>
      <c r="V6" s="115"/>
      <c r="W6" s="116"/>
      <c r="X6" s="117"/>
      <c r="Y6" s="115"/>
      <c r="Z6" s="116"/>
      <c r="AA6" s="117"/>
      <c r="AB6" s="2"/>
    </row>
    <row r="7" spans="1:28" ht="30" customHeight="1" x14ac:dyDescent="0.25">
      <c r="B7" s="8"/>
      <c r="C7" s="8"/>
      <c r="D7" s="8"/>
      <c r="E7" s="8"/>
      <c r="F7" s="26"/>
      <c r="G7" s="115"/>
      <c r="H7" s="116"/>
      <c r="I7" s="118"/>
      <c r="J7" s="115"/>
      <c r="K7" s="116"/>
      <c r="L7" s="117"/>
      <c r="M7" s="115"/>
      <c r="N7" s="116"/>
      <c r="O7" s="117"/>
      <c r="P7" s="115"/>
      <c r="Q7" s="116"/>
      <c r="R7" s="117"/>
      <c r="S7" s="115"/>
      <c r="T7" s="116"/>
      <c r="U7" s="117"/>
      <c r="V7" s="115"/>
      <c r="W7" s="116"/>
      <c r="X7" s="117"/>
      <c r="Y7" s="115"/>
      <c r="Z7" s="116"/>
      <c r="AA7" s="117"/>
      <c r="AB7" s="2"/>
    </row>
    <row r="8" spans="1:28" ht="30" customHeight="1" x14ac:dyDescent="0.25">
      <c r="B8" s="8"/>
      <c r="C8" s="8"/>
      <c r="D8" s="8"/>
      <c r="E8" s="8"/>
      <c r="F8" s="26"/>
      <c r="G8" s="115"/>
      <c r="H8" s="118"/>
      <c r="I8" s="118"/>
      <c r="J8" s="115"/>
      <c r="K8" s="118"/>
      <c r="L8" s="117"/>
      <c r="M8" s="115"/>
      <c r="N8" s="118"/>
      <c r="O8" s="117"/>
      <c r="P8" s="115"/>
      <c r="Q8" s="118"/>
      <c r="R8" s="117"/>
      <c r="S8" s="115"/>
      <c r="T8" s="118"/>
      <c r="U8" s="117"/>
      <c r="V8" s="115"/>
      <c r="W8" s="118"/>
      <c r="X8" s="117"/>
      <c r="Y8" s="115"/>
      <c r="Z8" s="118"/>
      <c r="AA8" s="117"/>
      <c r="AB8" s="2"/>
    </row>
    <row r="9" spans="1:28" ht="30" customHeight="1" x14ac:dyDescent="0.25">
      <c r="B9" s="8"/>
      <c r="C9" s="8"/>
      <c r="D9" s="8"/>
      <c r="E9" s="8"/>
      <c r="F9" s="26"/>
      <c r="G9" s="115"/>
      <c r="H9" s="118"/>
      <c r="I9" s="118"/>
      <c r="J9" s="115"/>
      <c r="K9" s="118"/>
      <c r="L9" s="117"/>
      <c r="M9" s="115"/>
      <c r="N9" s="118"/>
      <c r="O9" s="117"/>
      <c r="P9" s="115"/>
      <c r="Q9" s="118"/>
      <c r="R9" s="117"/>
      <c r="S9" s="115"/>
      <c r="T9" s="118"/>
      <c r="U9" s="117"/>
      <c r="V9" s="115"/>
      <c r="W9" s="118"/>
      <c r="X9" s="117"/>
      <c r="Y9" s="115"/>
      <c r="Z9" s="118"/>
      <c r="AA9" s="117"/>
      <c r="AB9" s="2"/>
    </row>
    <row r="10" spans="1:28" ht="30" customHeight="1" x14ac:dyDescent="0.25">
      <c r="B10" s="8"/>
      <c r="C10" s="8"/>
      <c r="D10" s="8"/>
      <c r="E10" s="8"/>
      <c r="F10" s="26"/>
      <c r="G10" s="115"/>
      <c r="H10" s="118"/>
      <c r="I10" s="118"/>
      <c r="J10" s="115"/>
      <c r="K10" s="118"/>
      <c r="L10" s="117"/>
      <c r="M10" s="115"/>
      <c r="N10" s="118"/>
      <c r="O10" s="117"/>
      <c r="P10" s="115"/>
      <c r="Q10" s="118"/>
      <c r="R10" s="117"/>
      <c r="S10" s="115"/>
      <c r="T10" s="118"/>
      <c r="U10" s="117"/>
      <c r="V10" s="115"/>
      <c r="W10" s="118"/>
      <c r="X10" s="117"/>
      <c r="Y10" s="115"/>
      <c r="Z10" s="118"/>
      <c r="AA10" s="117"/>
      <c r="AB10" s="2"/>
    </row>
    <row r="11" spans="1:28" ht="30" customHeight="1" x14ac:dyDescent="0.25">
      <c r="B11" s="8"/>
      <c r="C11" s="8"/>
      <c r="D11" s="8"/>
      <c r="E11" s="8"/>
      <c r="F11" s="26"/>
      <c r="G11" s="115"/>
      <c r="H11" s="118"/>
      <c r="I11" s="118"/>
      <c r="J11" s="115"/>
      <c r="K11" s="118"/>
      <c r="L11" s="117"/>
      <c r="M11" s="115"/>
      <c r="N11" s="118"/>
      <c r="O11" s="117"/>
      <c r="P11" s="115"/>
      <c r="Q11" s="118"/>
      <c r="R11" s="117"/>
      <c r="S11" s="115"/>
      <c r="T11" s="118"/>
      <c r="U11" s="117"/>
      <c r="V11" s="115"/>
      <c r="W11" s="118"/>
      <c r="X11" s="117"/>
      <c r="Y11" s="115"/>
      <c r="Z11" s="118"/>
      <c r="AA11" s="117"/>
      <c r="AB11" s="2"/>
    </row>
    <row r="12" spans="1:28" ht="30" customHeight="1" x14ac:dyDescent="0.25">
      <c r="B12" s="8"/>
      <c r="C12" s="8"/>
      <c r="D12" s="8"/>
      <c r="E12" s="8"/>
      <c r="F12" s="26"/>
      <c r="G12" s="115"/>
      <c r="H12" s="118"/>
      <c r="I12" s="118"/>
      <c r="J12" s="115"/>
      <c r="K12" s="118"/>
      <c r="L12" s="117"/>
      <c r="M12" s="115"/>
      <c r="N12" s="118"/>
      <c r="O12" s="117"/>
      <c r="P12" s="115"/>
      <c r="Q12" s="118"/>
      <c r="R12" s="117"/>
      <c r="S12" s="115"/>
      <c r="T12" s="118"/>
      <c r="U12" s="117"/>
      <c r="V12" s="115"/>
      <c r="W12" s="118"/>
      <c r="X12" s="117"/>
      <c r="Y12" s="115"/>
      <c r="Z12" s="118"/>
      <c r="AA12" s="117"/>
      <c r="AB12" s="2"/>
    </row>
    <row r="13" spans="1:28" ht="30" customHeight="1" x14ac:dyDescent="0.25">
      <c r="B13" s="8"/>
      <c r="C13" s="8"/>
      <c r="D13" s="8"/>
      <c r="E13" s="8"/>
      <c r="F13" s="26"/>
      <c r="G13" s="115"/>
      <c r="H13" s="118"/>
      <c r="I13" s="118"/>
      <c r="J13" s="115"/>
      <c r="K13" s="118"/>
      <c r="L13" s="117"/>
      <c r="M13" s="115"/>
      <c r="N13" s="118"/>
      <c r="O13" s="117"/>
      <c r="P13" s="115"/>
      <c r="Q13" s="118"/>
      <c r="R13" s="117"/>
      <c r="S13" s="115"/>
      <c r="T13" s="118"/>
      <c r="U13" s="117"/>
      <c r="V13" s="115"/>
      <c r="W13" s="118"/>
      <c r="X13" s="117"/>
      <c r="Y13" s="115"/>
      <c r="Z13" s="118"/>
      <c r="AA13" s="117"/>
      <c r="AB13" s="2"/>
    </row>
    <row r="14" spans="1:28" ht="30" customHeight="1" x14ac:dyDescent="0.25">
      <c r="B14" s="8"/>
      <c r="C14" s="8"/>
      <c r="D14" s="8"/>
      <c r="E14" s="8"/>
      <c r="F14" s="26"/>
      <c r="G14" s="115"/>
      <c r="H14" s="118"/>
      <c r="I14" s="118"/>
      <c r="J14" s="115"/>
      <c r="K14" s="118"/>
      <c r="L14" s="117"/>
      <c r="M14" s="115"/>
      <c r="N14" s="118"/>
      <c r="O14" s="117"/>
      <c r="P14" s="115"/>
      <c r="Q14" s="118"/>
      <c r="R14" s="117"/>
      <c r="S14" s="115"/>
      <c r="T14" s="118"/>
      <c r="U14" s="117"/>
      <c r="V14" s="115"/>
      <c r="W14" s="118"/>
      <c r="X14" s="117"/>
      <c r="Y14" s="115"/>
      <c r="Z14" s="118"/>
      <c r="AA14" s="117"/>
      <c r="AB14" s="2"/>
    </row>
    <row r="15" spans="1:28" ht="30" customHeight="1" thickBot="1" x14ac:dyDescent="0.3">
      <c r="B15" s="27"/>
      <c r="C15" s="27"/>
      <c r="D15" s="27"/>
      <c r="E15" s="27"/>
      <c r="F15" s="26"/>
      <c r="G15" s="119"/>
      <c r="H15" s="120"/>
      <c r="I15" s="120"/>
      <c r="J15" s="119"/>
      <c r="K15" s="120"/>
      <c r="L15" s="121"/>
      <c r="M15" s="119"/>
      <c r="N15" s="120"/>
      <c r="O15" s="121"/>
      <c r="P15" s="119"/>
      <c r="Q15" s="120"/>
      <c r="R15" s="121"/>
      <c r="S15" s="119"/>
      <c r="T15" s="120"/>
      <c r="U15" s="121"/>
      <c r="V15" s="119"/>
      <c r="W15" s="120"/>
      <c r="X15" s="121"/>
      <c r="Y15" s="119"/>
      <c r="Z15" s="120"/>
      <c r="AA15" s="121"/>
      <c r="AB15" s="2"/>
    </row>
    <row r="16" spans="1:28" ht="30" customHeight="1" thickTop="1" x14ac:dyDescent="0.25">
      <c r="B16" s="30"/>
      <c r="C16" s="30"/>
      <c r="D16" s="30"/>
      <c r="E16" s="30"/>
      <c r="F16" s="31" t="s">
        <v>372</v>
      </c>
      <c r="G16" s="32" t="str">
        <f>IF(SUM(G5:G15)=0,"",SUM(G5:G15))</f>
        <v/>
      </c>
      <c r="H16" s="33"/>
      <c r="I16" s="33"/>
      <c r="J16" s="32" t="str">
        <f>IF(SUM(J5:J15)=0,"",SUM(J5:J15))</f>
        <v/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 t="str">
        <f>IF(SUM(V5:V15)=0,"",SUM(V5:V15))</f>
        <v/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0</v>
      </c>
    </row>
    <row r="17" spans="1:29" ht="30" customHeight="1" x14ac:dyDescent="0.25">
      <c r="B17" s="21"/>
      <c r="C17" s="21"/>
      <c r="D17" s="21"/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 t="str">
        <f>IF(SUM(L5:L7)=0,"",SUM(L5:L7))</f>
        <v/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 t="str">
        <f>IF(SUM(X5:X7)=0,"",SUM(X5:X7))</f>
        <v/>
      </c>
      <c r="Y17" s="12"/>
      <c r="Z17" s="15"/>
      <c r="AA17" s="15" t="str">
        <f>IF(SUM(AA5:AA7)=0,"",SUM(AA5:AA7))</f>
        <v/>
      </c>
      <c r="AB17" s="2">
        <f>SUM(G17:AA17)</f>
        <v>0</v>
      </c>
      <c r="AC17" s="3">
        <f>INT(SUM(G17:AA17)/3)</f>
        <v>0</v>
      </c>
    </row>
    <row r="18" spans="1:29" ht="30" customHeight="1" thickBot="1" x14ac:dyDescent="0.3">
      <c r="B18" s="21"/>
      <c r="C18" s="21"/>
      <c r="D18" s="21"/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/>
      <c r="C19" s="21"/>
      <c r="D19" s="21"/>
      <c r="E19" s="21"/>
      <c r="F19" s="18"/>
      <c r="G19" s="124">
        <f>IF((AB16-AC17)&lt;0,0,AB16-AC17)</f>
        <v>0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/>
      <c r="C20" s="21"/>
      <c r="D20" s="21"/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/>
      <c r="C21" s="21"/>
      <c r="D21" s="21"/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/>
      <c r="C22" s="21"/>
      <c r="D22" s="21"/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MICKY QUINN'S SHIRT</v>
      </c>
      <c r="C24" s="131"/>
      <c r="D24" s="132"/>
      <c r="E24" s="136" t="str">
        <f>INDEX(Owners!$A:$A,MATCH(B24,Owners!$B:$B,0))</f>
        <v>Andy Charleston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f>A4</f>
        <v>26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/>
      <c r="C26" s="8"/>
      <c r="D26" s="8"/>
      <c r="E26" s="85"/>
      <c r="F26" s="26"/>
      <c r="G26" s="112"/>
      <c r="H26" s="113" t="s">
        <v>397</v>
      </c>
      <c r="I26" s="114"/>
      <c r="J26" s="112"/>
      <c r="K26" s="113" t="s">
        <v>397</v>
      </c>
      <c r="L26" s="114"/>
      <c r="M26" s="115"/>
      <c r="N26" s="116" t="s">
        <v>397</v>
      </c>
      <c r="O26" s="117"/>
      <c r="P26" s="115"/>
      <c r="Q26" s="116" t="s">
        <v>397</v>
      </c>
      <c r="R26" s="117"/>
      <c r="S26" s="115"/>
      <c r="T26" s="116" t="s">
        <v>397</v>
      </c>
      <c r="U26" s="117"/>
      <c r="V26" s="115"/>
      <c r="W26" s="116" t="s">
        <v>397</v>
      </c>
      <c r="X26" s="117"/>
      <c r="Y26" s="115"/>
      <c r="Z26" s="116" t="s">
        <v>397</v>
      </c>
      <c r="AA26" s="117"/>
      <c r="AB26" s="2"/>
    </row>
    <row r="27" spans="1:29" ht="30" customHeight="1" x14ac:dyDescent="0.25">
      <c r="B27" s="8"/>
      <c r="C27" s="8"/>
      <c r="D27" s="8"/>
      <c r="E27" s="20"/>
      <c r="F27" s="26"/>
      <c r="G27" s="115"/>
      <c r="H27" s="116" t="s">
        <v>397</v>
      </c>
      <c r="I27" s="118"/>
      <c r="J27" s="115"/>
      <c r="K27" s="116" t="s">
        <v>397</v>
      </c>
      <c r="L27" s="117"/>
      <c r="M27" s="115"/>
      <c r="N27" s="116" t="s">
        <v>397</v>
      </c>
      <c r="O27" s="117"/>
      <c r="P27" s="115"/>
      <c r="Q27" s="116" t="s">
        <v>397</v>
      </c>
      <c r="R27" s="117"/>
      <c r="S27" s="115"/>
      <c r="T27" s="116" t="s">
        <v>397</v>
      </c>
      <c r="U27" s="117"/>
      <c r="V27" s="115"/>
      <c r="W27" s="116" t="s">
        <v>397</v>
      </c>
      <c r="X27" s="117"/>
      <c r="Y27" s="115"/>
      <c r="Z27" s="116" t="s">
        <v>397</v>
      </c>
      <c r="AA27" s="117"/>
      <c r="AB27" s="2"/>
    </row>
    <row r="28" spans="1:29" ht="30" customHeight="1" x14ac:dyDescent="0.25">
      <c r="B28" s="8"/>
      <c r="C28" s="8"/>
      <c r="D28" s="8"/>
      <c r="E28" s="20"/>
      <c r="F28" s="26"/>
      <c r="G28" s="115"/>
      <c r="H28" s="116" t="s">
        <v>397</v>
      </c>
      <c r="I28" s="118"/>
      <c r="J28" s="115"/>
      <c r="K28" s="116" t="s">
        <v>397</v>
      </c>
      <c r="L28" s="117"/>
      <c r="M28" s="115"/>
      <c r="N28" s="116" t="s">
        <v>397</v>
      </c>
      <c r="O28" s="117"/>
      <c r="P28" s="115"/>
      <c r="Q28" s="116" t="s">
        <v>397</v>
      </c>
      <c r="R28" s="117"/>
      <c r="S28" s="115"/>
      <c r="T28" s="116" t="s">
        <v>397</v>
      </c>
      <c r="U28" s="117"/>
      <c r="V28" s="115"/>
      <c r="W28" s="116" t="s">
        <v>397</v>
      </c>
      <c r="X28" s="117"/>
      <c r="Y28" s="115"/>
      <c r="Z28" s="116" t="s">
        <v>397</v>
      </c>
      <c r="AA28" s="117"/>
      <c r="AB28" s="2"/>
    </row>
    <row r="29" spans="1:29" ht="30" customHeight="1" x14ac:dyDescent="0.25">
      <c r="B29" s="8"/>
      <c r="C29" s="8"/>
      <c r="D29" s="8"/>
      <c r="E29" s="20"/>
      <c r="F29" s="26"/>
      <c r="G29" s="115"/>
      <c r="H29" s="118"/>
      <c r="I29" s="118"/>
      <c r="J29" s="115"/>
      <c r="K29" s="118"/>
      <c r="L29" s="117"/>
      <c r="M29" s="115"/>
      <c r="N29" s="118"/>
      <c r="O29" s="117"/>
      <c r="P29" s="115"/>
      <c r="Q29" s="118"/>
      <c r="R29" s="117"/>
      <c r="S29" s="115"/>
      <c r="T29" s="118"/>
      <c r="U29" s="117"/>
      <c r="V29" s="115"/>
      <c r="W29" s="118"/>
      <c r="X29" s="117"/>
      <c r="Y29" s="115"/>
      <c r="Z29" s="118"/>
      <c r="AA29" s="117"/>
      <c r="AB29" s="2"/>
    </row>
    <row r="30" spans="1:29" ht="30" customHeight="1" x14ac:dyDescent="0.25">
      <c r="B30" s="8"/>
      <c r="C30" s="8"/>
      <c r="D30" s="8"/>
      <c r="E30" s="20"/>
      <c r="F30" s="26"/>
      <c r="G30" s="115"/>
      <c r="H30" s="118"/>
      <c r="I30" s="118"/>
      <c r="J30" s="115"/>
      <c r="K30" s="118"/>
      <c r="L30" s="117"/>
      <c r="M30" s="115"/>
      <c r="N30" s="118"/>
      <c r="O30" s="117"/>
      <c r="P30" s="115"/>
      <c r="Q30" s="118"/>
      <c r="R30" s="117"/>
      <c r="S30" s="115"/>
      <c r="T30" s="118"/>
      <c r="U30" s="117"/>
      <c r="V30" s="115"/>
      <c r="W30" s="118"/>
      <c r="X30" s="117"/>
      <c r="Y30" s="115"/>
      <c r="Z30" s="118"/>
      <c r="AA30" s="117"/>
      <c r="AB30" s="2"/>
    </row>
    <row r="31" spans="1:29" ht="30" customHeight="1" x14ac:dyDescent="0.25">
      <c r="B31" s="8"/>
      <c r="C31" s="8"/>
      <c r="D31" s="8"/>
      <c r="E31" s="20"/>
      <c r="F31" s="26"/>
      <c r="G31" s="115"/>
      <c r="H31" s="118"/>
      <c r="I31" s="118"/>
      <c r="J31" s="115"/>
      <c r="K31" s="118"/>
      <c r="L31" s="117"/>
      <c r="M31" s="115"/>
      <c r="N31" s="118"/>
      <c r="O31" s="117"/>
      <c r="P31" s="115"/>
      <c r="Q31" s="118"/>
      <c r="R31" s="117"/>
      <c r="S31" s="115"/>
      <c r="T31" s="118"/>
      <c r="U31" s="117"/>
      <c r="V31" s="115"/>
      <c r="W31" s="118"/>
      <c r="X31" s="117"/>
      <c r="Y31" s="115"/>
      <c r="Z31" s="118"/>
      <c r="AA31" s="117"/>
      <c r="AB31" s="2"/>
    </row>
    <row r="32" spans="1:29" ht="30" customHeight="1" x14ac:dyDescent="0.25">
      <c r="B32" s="8"/>
      <c r="C32" s="8"/>
      <c r="D32" s="8"/>
      <c r="E32" s="20"/>
      <c r="F32" s="26"/>
      <c r="G32" s="115"/>
      <c r="H32" s="118"/>
      <c r="I32" s="118"/>
      <c r="J32" s="115"/>
      <c r="K32" s="118"/>
      <c r="L32" s="117"/>
      <c r="M32" s="115"/>
      <c r="N32" s="118"/>
      <c r="O32" s="117"/>
      <c r="P32" s="115"/>
      <c r="Q32" s="118"/>
      <c r="R32" s="117"/>
      <c r="S32" s="115"/>
      <c r="T32" s="118"/>
      <c r="U32" s="117"/>
      <c r="V32" s="115"/>
      <c r="W32" s="118"/>
      <c r="X32" s="117"/>
      <c r="Y32" s="115"/>
      <c r="Z32" s="118"/>
      <c r="AA32" s="117"/>
      <c r="AB32" s="2"/>
    </row>
    <row r="33" spans="1:29" ht="30" customHeight="1" x14ac:dyDescent="0.25">
      <c r="B33" s="8"/>
      <c r="C33" s="8"/>
      <c r="D33" s="8"/>
      <c r="E33" s="20"/>
      <c r="F33" s="26"/>
      <c r="G33" s="115"/>
      <c r="H33" s="118"/>
      <c r="I33" s="118"/>
      <c r="J33" s="115"/>
      <c r="K33" s="118"/>
      <c r="L33" s="117"/>
      <c r="M33" s="115"/>
      <c r="N33" s="118"/>
      <c r="O33" s="117"/>
      <c r="P33" s="115"/>
      <c r="Q33" s="118"/>
      <c r="R33" s="117"/>
      <c r="S33" s="115"/>
      <c r="T33" s="118"/>
      <c r="U33" s="117"/>
      <c r="V33" s="115"/>
      <c r="W33" s="118"/>
      <c r="X33" s="117"/>
      <c r="Y33" s="115"/>
      <c r="Z33" s="118"/>
      <c r="AA33" s="117"/>
      <c r="AB33" s="2"/>
    </row>
    <row r="34" spans="1:29" ht="30" customHeight="1" x14ac:dyDescent="0.25">
      <c r="B34" s="8"/>
      <c r="C34" s="8"/>
      <c r="D34" s="8"/>
      <c r="E34" s="20"/>
      <c r="F34" s="26"/>
      <c r="G34" s="115"/>
      <c r="H34" s="118"/>
      <c r="I34" s="118"/>
      <c r="J34" s="115"/>
      <c r="K34" s="118"/>
      <c r="L34" s="117"/>
      <c r="M34" s="115"/>
      <c r="N34" s="118"/>
      <c r="O34" s="117"/>
      <c r="P34" s="115"/>
      <c r="Q34" s="118"/>
      <c r="R34" s="117"/>
      <c r="S34" s="115"/>
      <c r="T34" s="118"/>
      <c r="U34" s="117"/>
      <c r="V34" s="115"/>
      <c r="W34" s="118"/>
      <c r="X34" s="117"/>
      <c r="Y34" s="115"/>
      <c r="Z34" s="118"/>
      <c r="AA34" s="117"/>
      <c r="AB34" s="2"/>
    </row>
    <row r="35" spans="1:29" ht="30" customHeight="1" x14ac:dyDescent="0.25">
      <c r="B35" s="8"/>
      <c r="C35" s="8"/>
      <c r="D35" s="8"/>
      <c r="E35" s="20"/>
      <c r="F35" s="26"/>
      <c r="G35" s="115"/>
      <c r="H35" s="118"/>
      <c r="I35" s="118"/>
      <c r="J35" s="115"/>
      <c r="K35" s="118"/>
      <c r="L35" s="117"/>
      <c r="M35" s="115"/>
      <c r="N35" s="118"/>
      <c r="O35" s="117"/>
      <c r="P35" s="115"/>
      <c r="Q35" s="118"/>
      <c r="R35" s="117"/>
      <c r="S35" s="115"/>
      <c r="T35" s="118"/>
      <c r="U35" s="117"/>
      <c r="V35" s="115"/>
      <c r="W35" s="118"/>
      <c r="X35" s="117"/>
      <c r="Y35" s="115"/>
      <c r="Z35" s="118"/>
      <c r="AA35" s="117"/>
      <c r="AB35" s="2"/>
    </row>
    <row r="36" spans="1:29" ht="30" customHeight="1" thickBot="1" x14ac:dyDescent="0.3">
      <c r="B36" s="27"/>
      <c r="C36" s="27"/>
      <c r="D36" s="27"/>
      <c r="E36" s="35"/>
      <c r="F36" s="26"/>
      <c r="G36" s="119"/>
      <c r="H36" s="120"/>
      <c r="I36" s="120"/>
      <c r="J36" s="119"/>
      <c r="K36" s="120"/>
      <c r="L36" s="121"/>
      <c r="M36" s="119"/>
      <c r="N36" s="120"/>
      <c r="O36" s="121"/>
      <c r="P36" s="119"/>
      <c r="Q36" s="120"/>
      <c r="R36" s="121"/>
      <c r="S36" s="119"/>
      <c r="T36" s="120"/>
      <c r="U36" s="121"/>
      <c r="V36" s="119"/>
      <c r="W36" s="120"/>
      <c r="X36" s="121"/>
      <c r="Y36" s="119"/>
      <c r="Z36" s="120"/>
      <c r="AA36" s="121"/>
      <c r="AB36" s="2"/>
    </row>
    <row r="37" spans="1:29" ht="30" customHeight="1" thickTop="1" x14ac:dyDescent="0.25">
      <c r="B37" s="30"/>
      <c r="C37" s="30"/>
      <c r="D37" s="30"/>
      <c r="E37" s="36"/>
      <c r="F37" s="31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 t="str">
        <f>IF(SUM(V26:V36)=0,"",SUM(V26:V36))</f>
        <v/>
      </c>
      <c r="W37" s="33"/>
      <c r="X37" s="34"/>
      <c r="Y37" s="32" t="str">
        <f>IF(SUM(Y26:Y36)=0,"",SUM(Y26:Y36))</f>
        <v/>
      </c>
      <c r="Z37" s="33"/>
      <c r="AA37" s="34"/>
      <c r="AB37" s="2">
        <f>SUM(G37:AA37)</f>
        <v>0</v>
      </c>
    </row>
    <row r="38" spans="1:29" ht="30" customHeight="1" x14ac:dyDescent="0.25">
      <c r="B38" s="21"/>
      <c r="C38" s="21"/>
      <c r="D38" s="21"/>
      <c r="E38" s="23"/>
      <c r="F38" s="22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 t="str">
        <f>IF(SUM(O26:O28)=0,"",SUM(O26:O28))</f>
        <v/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 t="str">
        <f>IF(SUM(X26:X28)=0,"",SUM(X26:X28))</f>
        <v/>
      </c>
      <c r="Y38" s="12"/>
      <c r="Z38" s="15"/>
      <c r="AA38" s="15" t="str">
        <f>IF(SUM(AA26:AA28)=0,"",SUM(AA26:AA28))</f>
        <v/>
      </c>
      <c r="AB38" s="2">
        <f>SUM(G38:AA38)</f>
        <v>0</v>
      </c>
      <c r="AC38" s="3">
        <f>INT(SUM(G38:AA38)/3)</f>
        <v>0</v>
      </c>
    </row>
    <row r="39" spans="1:29" ht="30" customHeight="1" thickBot="1" x14ac:dyDescent="0.3">
      <c r="B39" s="21"/>
      <c r="C39" s="21"/>
      <c r="D39" s="21"/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/>
      <c r="C40" s="21"/>
      <c r="D40" s="21"/>
      <c r="E40" s="24"/>
      <c r="F40" s="18"/>
      <c r="G40" s="124">
        <f>IF((AB37-AC38)&lt;0,0,AB37-AC38)</f>
        <v>0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/>
      <c r="C41" s="21"/>
      <c r="D41" s="21"/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/>
      <c r="C42" s="21"/>
      <c r="D42" s="21"/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/>
      <c r="C43" s="21"/>
      <c r="D43" s="21"/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f>A1</f>
        <v>4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4</v>
      </c>
      <c r="F45" s="143"/>
      <c r="G45" s="143"/>
      <c r="H45" s="143"/>
      <c r="I45" s="143"/>
      <c r="J45" s="144">
        <f>INDEX(Diary!$C:$C,MATCH(A45,Diary!$A:$A,0))</f>
        <v>41911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SPORTING ANATTYJACKET</v>
      </c>
      <c r="C47" s="131"/>
      <c r="D47" s="132"/>
      <c r="E47" s="136" t="str">
        <f>INDEX(Owners!$A:$A,MATCH(B47,Owners!$B:$B,0))</f>
        <v>Graham Miller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f>A4+1</f>
        <v>27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/>
      <c r="C49" s="8"/>
      <c r="D49" s="8"/>
      <c r="E49" s="84"/>
      <c r="F49" s="26"/>
      <c r="G49" s="112"/>
      <c r="H49" s="113" t="s">
        <v>397</v>
      </c>
      <c r="I49" s="114"/>
      <c r="J49" s="112"/>
      <c r="K49" s="113" t="s">
        <v>397</v>
      </c>
      <c r="L49" s="114"/>
      <c r="M49" s="115"/>
      <c r="N49" s="116" t="s">
        <v>397</v>
      </c>
      <c r="O49" s="117"/>
      <c r="P49" s="115"/>
      <c r="Q49" s="116" t="s">
        <v>397</v>
      </c>
      <c r="R49" s="117"/>
      <c r="S49" s="115"/>
      <c r="T49" s="116" t="s">
        <v>397</v>
      </c>
      <c r="U49" s="117"/>
      <c r="V49" s="115"/>
      <c r="W49" s="116" t="s">
        <v>397</v>
      </c>
      <c r="X49" s="117"/>
      <c r="Y49" s="115"/>
      <c r="Z49" s="116" t="s">
        <v>397</v>
      </c>
      <c r="AA49" s="117"/>
      <c r="AB49" s="2"/>
    </row>
    <row r="50" spans="2:29" ht="30" customHeight="1" x14ac:dyDescent="0.25">
      <c r="B50" s="8"/>
      <c r="C50" s="8"/>
      <c r="D50" s="8"/>
      <c r="E50" s="8"/>
      <c r="F50" s="26"/>
      <c r="G50" s="115"/>
      <c r="H50" s="116" t="s">
        <v>397</v>
      </c>
      <c r="I50" s="118"/>
      <c r="J50" s="115"/>
      <c r="K50" s="116" t="s">
        <v>397</v>
      </c>
      <c r="L50" s="117"/>
      <c r="M50" s="115"/>
      <c r="N50" s="116" t="s">
        <v>397</v>
      </c>
      <c r="O50" s="117"/>
      <c r="P50" s="115"/>
      <c r="Q50" s="116" t="s">
        <v>397</v>
      </c>
      <c r="R50" s="117"/>
      <c r="S50" s="115"/>
      <c r="T50" s="116" t="s">
        <v>397</v>
      </c>
      <c r="U50" s="117"/>
      <c r="V50" s="115"/>
      <c r="W50" s="116" t="s">
        <v>397</v>
      </c>
      <c r="X50" s="117"/>
      <c r="Y50" s="115"/>
      <c r="Z50" s="116" t="s">
        <v>397</v>
      </c>
      <c r="AA50" s="117"/>
    </row>
    <row r="51" spans="2:29" ht="30" customHeight="1" x14ac:dyDescent="0.25">
      <c r="B51" s="8"/>
      <c r="C51" s="8"/>
      <c r="D51" s="8"/>
      <c r="E51" s="8"/>
      <c r="F51" s="26"/>
      <c r="G51" s="115"/>
      <c r="H51" s="116" t="s">
        <v>397</v>
      </c>
      <c r="I51" s="118"/>
      <c r="J51" s="115"/>
      <c r="K51" s="116" t="s">
        <v>397</v>
      </c>
      <c r="L51" s="117"/>
      <c r="M51" s="115"/>
      <c r="N51" s="116" t="s">
        <v>397</v>
      </c>
      <c r="O51" s="117"/>
      <c r="P51" s="115"/>
      <c r="Q51" s="116" t="s">
        <v>397</v>
      </c>
      <c r="R51" s="117"/>
      <c r="S51" s="115"/>
      <c r="T51" s="116" t="s">
        <v>397</v>
      </c>
      <c r="U51" s="117"/>
      <c r="V51" s="115"/>
      <c r="W51" s="116" t="s">
        <v>397</v>
      </c>
      <c r="X51" s="117"/>
      <c r="Y51" s="115"/>
      <c r="Z51" s="116" t="s">
        <v>397</v>
      </c>
      <c r="AA51" s="117"/>
    </row>
    <row r="52" spans="2:29" ht="30" customHeight="1" x14ac:dyDescent="0.25">
      <c r="B52" s="8"/>
      <c r="C52" s="8"/>
      <c r="D52" s="8"/>
      <c r="E52" s="8"/>
      <c r="F52" s="26"/>
      <c r="G52" s="115"/>
      <c r="H52" s="118"/>
      <c r="I52" s="118"/>
      <c r="J52" s="115"/>
      <c r="K52" s="118"/>
      <c r="L52" s="117"/>
      <c r="M52" s="115"/>
      <c r="N52" s="118"/>
      <c r="O52" s="117"/>
      <c r="P52" s="115"/>
      <c r="Q52" s="118"/>
      <c r="R52" s="117"/>
      <c r="S52" s="115"/>
      <c r="T52" s="118"/>
      <c r="U52" s="117"/>
      <c r="V52" s="115"/>
      <c r="W52" s="118"/>
      <c r="X52" s="117"/>
      <c r="Y52" s="115"/>
      <c r="Z52" s="118"/>
      <c r="AA52" s="117"/>
    </row>
    <row r="53" spans="2:29" ht="30" customHeight="1" x14ac:dyDescent="0.25">
      <c r="B53" s="8"/>
      <c r="C53" s="8"/>
      <c r="D53" s="8"/>
      <c r="E53" s="8"/>
      <c r="F53" s="26"/>
      <c r="G53" s="115"/>
      <c r="H53" s="118"/>
      <c r="I53" s="118"/>
      <c r="J53" s="115"/>
      <c r="K53" s="118"/>
      <c r="L53" s="117"/>
      <c r="M53" s="115"/>
      <c r="N53" s="118"/>
      <c r="O53" s="117"/>
      <c r="P53" s="115"/>
      <c r="Q53" s="118"/>
      <c r="R53" s="117"/>
      <c r="S53" s="115"/>
      <c r="T53" s="118"/>
      <c r="U53" s="117"/>
      <c r="V53" s="115"/>
      <c r="W53" s="118"/>
      <c r="X53" s="117"/>
      <c r="Y53" s="115"/>
      <c r="Z53" s="118"/>
      <c r="AA53" s="117"/>
    </row>
    <row r="54" spans="2:29" ht="30" customHeight="1" x14ac:dyDescent="0.25">
      <c r="B54" s="8"/>
      <c r="C54" s="8"/>
      <c r="D54" s="8"/>
      <c r="E54" s="8"/>
      <c r="F54" s="26"/>
      <c r="G54" s="115"/>
      <c r="H54" s="118"/>
      <c r="I54" s="118"/>
      <c r="J54" s="115"/>
      <c r="K54" s="118"/>
      <c r="L54" s="117"/>
      <c r="M54" s="115"/>
      <c r="N54" s="118"/>
      <c r="O54" s="117"/>
      <c r="P54" s="115"/>
      <c r="Q54" s="118"/>
      <c r="R54" s="117"/>
      <c r="S54" s="115"/>
      <c r="T54" s="118"/>
      <c r="U54" s="117"/>
      <c r="V54" s="115"/>
      <c r="W54" s="118"/>
      <c r="X54" s="117"/>
      <c r="Y54" s="115"/>
      <c r="Z54" s="118"/>
      <c r="AA54" s="117"/>
    </row>
    <row r="55" spans="2:29" ht="30" customHeight="1" x14ac:dyDescent="0.25">
      <c r="B55" s="8"/>
      <c r="C55" s="8"/>
      <c r="D55" s="8"/>
      <c r="E55" s="8"/>
      <c r="F55" s="26"/>
      <c r="G55" s="115"/>
      <c r="H55" s="118"/>
      <c r="I55" s="118"/>
      <c r="J55" s="115"/>
      <c r="K55" s="118"/>
      <c r="L55" s="117"/>
      <c r="M55" s="115"/>
      <c r="N55" s="118"/>
      <c r="O55" s="117"/>
      <c r="P55" s="115"/>
      <c r="Q55" s="118"/>
      <c r="R55" s="117"/>
      <c r="S55" s="115"/>
      <c r="T55" s="118"/>
      <c r="U55" s="117"/>
      <c r="V55" s="115"/>
      <c r="W55" s="118"/>
      <c r="X55" s="117"/>
      <c r="Y55" s="115"/>
      <c r="Z55" s="118"/>
      <c r="AA55" s="117"/>
    </row>
    <row r="56" spans="2:29" ht="30" customHeight="1" x14ac:dyDescent="0.25">
      <c r="B56" s="8"/>
      <c r="C56" s="8"/>
      <c r="D56" s="8"/>
      <c r="E56" s="8"/>
      <c r="F56" s="26"/>
      <c r="G56" s="115"/>
      <c r="H56" s="118"/>
      <c r="I56" s="118"/>
      <c r="J56" s="115"/>
      <c r="K56" s="118"/>
      <c r="L56" s="117"/>
      <c r="M56" s="115"/>
      <c r="N56" s="118"/>
      <c r="O56" s="117"/>
      <c r="P56" s="115"/>
      <c r="Q56" s="118"/>
      <c r="R56" s="117"/>
      <c r="S56" s="115"/>
      <c r="T56" s="118"/>
      <c r="U56" s="117"/>
      <c r="V56" s="115"/>
      <c r="W56" s="118"/>
      <c r="X56" s="117"/>
      <c r="Y56" s="115"/>
      <c r="Z56" s="118"/>
      <c r="AA56" s="117"/>
    </row>
    <row r="57" spans="2:29" ht="30" customHeight="1" x14ac:dyDescent="0.25">
      <c r="B57" s="8"/>
      <c r="C57" s="8"/>
      <c r="D57" s="8"/>
      <c r="E57" s="8"/>
      <c r="F57" s="26"/>
      <c r="G57" s="115"/>
      <c r="H57" s="118"/>
      <c r="I57" s="118"/>
      <c r="J57" s="115"/>
      <c r="K57" s="118"/>
      <c r="L57" s="117"/>
      <c r="M57" s="115"/>
      <c r="N57" s="118"/>
      <c r="O57" s="117"/>
      <c r="P57" s="115"/>
      <c r="Q57" s="118"/>
      <c r="R57" s="117"/>
      <c r="S57" s="115"/>
      <c r="T57" s="118"/>
      <c r="U57" s="117"/>
      <c r="V57" s="115"/>
      <c r="W57" s="118"/>
      <c r="X57" s="117"/>
      <c r="Y57" s="115"/>
      <c r="Z57" s="118"/>
      <c r="AA57" s="117"/>
    </row>
    <row r="58" spans="2:29" ht="30" customHeight="1" x14ac:dyDescent="0.25">
      <c r="B58" s="8"/>
      <c r="C58" s="8"/>
      <c r="D58" s="8"/>
      <c r="E58" s="8"/>
      <c r="F58" s="26"/>
      <c r="G58" s="115"/>
      <c r="H58" s="118"/>
      <c r="I58" s="118"/>
      <c r="J58" s="115"/>
      <c r="K58" s="118"/>
      <c r="L58" s="117"/>
      <c r="M58" s="115"/>
      <c r="N58" s="118"/>
      <c r="O58" s="117"/>
      <c r="P58" s="115"/>
      <c r="Q58" s="118"/>
      <c r="R58" s="117"/>
      <c r="S58" s="115"/>
      <c r="T58" s="118"/>
      <c r="U58" s="117"/>
      <c r="V58" s="115"/>
      <c r="W58" s="118"/>
      <c r="X58" s="117"/>
      <c r="Y58" s="115"/>
      <c r="Z58" s="118"/>
      <c r="AA58" s="117"/>
    </row>
    <row r="59" spans="2:29" ht="30" customHeight="1" thickBot="1" x14ac:dyDescent="0.3">
      <c r="B59" s="27"/>
      <c r="C59" s="27"/>
      <c r="D59" s="27"/>
      <c r="E59" s="27"/>
      <c r="F59" s="26"/>
      <c r="G59" s="119"/>
      <c r="H59" s="120"/>
      <c r="I59" s="120"/>
      <c r="J59" s="119"/>
      <c r="K59" s="120"/>
      <c r="L59" s="121"/>
      <c r="M59" s="119"/>
      <c r="N59" s="120"/>
      <c r="O59" s="121"/>
      <c r="P59" s="119"/>
      <c r="Q59" s="120"/>
      <c r="R59" s="121"/>
      <c r="S59" s="119"/>
      <c r="T59" s="120"/>
      <c r="U59" s="121"/>
      <c r="V59" s="119"/>
      <c r="W59" s="120"/>
      <c r="X59" s="121"/>
      <c r="Y59" s="119"/>
      <c r="Z59" s="120"/>
      <c r="AA59" s="121"/>
    </row>
    <row r="60" spans="2:29" ht="30" customHeight="1" thickTop="1" x14ac:dyDescent="0.25">
      <c r="B60" s="30"/>
      <c r="C60" s="30"/>
      <c r="D60" s="30"/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 t="str">
        <f>IF(SUM(M49:M59)=0,"",SUM(M49:M59))</f>
        <v/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 t="str">
        <f>IF(SUM(V49:V59)=0,"",SUM(V49:V59))</f>
        <v/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0</v>
      </c>
    </row>
    <row r="61" spans="2:29" ht="30" customHeight="1" x14ac:dyDescent="0.25">
      <c r="B61" s="21"/>
      <c r="C61" s="21"/>
      <c r="D61" s="21"/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 t="str">
        <f>IF(SUM(L49:L51)=0,"",SUM(L49:L51))</f>
        <v/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 t="str">
        <f>IF(SUM(X49:X51)=0,"",SUM(X49:X51))</f>
        <v/>
      </c>
      <c r="Y61" s="12"/>
      <c r="Z61" s="15"/>
      <c r="AA61" s="15" t="str">
        <f>IF(SUM(AA49:AA51)=0,"",SUM(AA49:AA51))</f>
        <v/>
      </c>
      <c r="AB61" s="2">
        <f>SUM(G61:AA61)</f>
        <v>0</v>
      </c>
      <c r="AC61" s="3">
        <f>INT(SUM(G61:AA61)/3)</f>
        <v>0</v>
      </c>
    </row>
    <row r="62" spans="2:29" ht="30" customHeight="1" thickBot="1" x14ac:dyDescent="0.3">
      <c r="B62" s="21"/>
      <c r="C62" s="21"/>
      <c r="D62" s="21"/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/>
      <c r="C63" s="21"/>
      <c r="D63" s="21"/>
      <c r="E63" s="21"/>
      <c r="F63" s="18"/>
      <c r="G63" s="124">
        <f>IF((AB60-AC61)&lt;0,0,AB60-AC61)</f>
        <v>0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/>
      <c r="C64" s="21"/>
      <c r="D64" s="21"/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/>
      <c r="C65" s="21"/>
      <c r="D65" s="21"/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/>
      <c r="C66" s="21"/>
      <c r="D66" s="21"/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THE JORDI GOMEZ LOVE-IN</v>
      </c>
      <c r="C68" s="131"/>
      <c r="D68" s="132"/>
      <c r="E68" s="136" t="str">
        <f>INDEX(Owners!$A:$A,MATCH(B68,Owners!$B:$B,0))</f>
        <v>Chris Griffin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f>A4+1</f>
        <v>27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 t="s">
        <v>70</v>
      </c>
      <c r="C70" s="8" t="s">
        <v>0</v>
      </c>
      <c r="D70" s="8" t="s">
        <v>71</v>
      </c>
      <c r="E70" s="85"/>
      <c r="F70" s="26"/>
      <c r="G70" s="112" t="s">
        <v>1230</v>
      </c>
      <c r="H70" s="113" t="s">
        <v>397</v>
      </c>
      <c r="I70" s="114" t="s">
        <v>1230</v>
      </c>
      <c r="J70" s="112" t="s">
        <v>1229</v>
      </c>
      <c r="K70" s="113" t="s">
        <v>397</v>
      </c>
      <c r="L70" s="114" t="s">
        <v>1229</v>
      </c>
      <c r="M70" s="115" t="s">
        <v>1230</v>
      </c>
      <c r="N70" s="116" t="s">
        <v>397</v>
      </c>
      <c r="O70" s="117" t="s">
        <v>1230</v>
      </c>
      <c r="P70" s="115" t="s">
        <v>1230</v>
      </c>
      <c r="Q70" s="116" t="s">
        <v>397</v>
      </c>
      <c r="R70" s="117" t="s">
        <v>1230</v>
      </c>
      <c r="S70" s="115" t="s">
        <v>1230</v>
      </c>
      <c r="T70" s="116" t="s">
        <v>397</v>
      </c>
      <c r="U70" s="117" t="s">
        <v>1230</v>
      </c>
      <c r="V70" s="115" t="s">
        <v>1229</v>
      </c>
      <c r="W70" s="116" t="s">
        <v>397</v>
      </c>
      <c r="X70" s="117" t="s">
        <v>1229</v>
      </c>
      <c r="Y70" s="115" t="s">
        <v>1230</v>
      </c>
      <c r="Z70" s="116" t="s">
        <v>397</v>
      </c>
      <c r="AA70" s="117" t="s">
        <v>1230</v>
      </c>
    </row>
    <row r="71" spans="1:27" ht="30" customHeight="1" x14ac:dyDescent="0.25">
      <c r="B71" s="8" t="s">
        <v>107</v>
      </c>
      <c r="C71" s="8" t="s">
        <v>79</v>
      </c>
      <c r="D71" s="8" t="s">
        <v>78</v>
      </c>
      <c r="E71" s="20"/>
      <c r="F71" s="26"/>
      <c r="G71" s="115" t="s">
        <v>1230</v>
      </c>
      <c r="H71" s="116" t="s">
        <v>397</v>
      </c>
      <c r="I71" s="118" t="s">
        <v>1230</v>
      </c>
      <c r="J71" s="115" t="s">
        <v>1230</v>
      </c>
      <c r="K71" s="116" t="s">
        <v>397</v>
      </c>
      <c r="L71" s="117" t="s">
        <v>1230</v>
      </c>
      <c r="M71" s="115" t="s">
        <v>1230</v>
      </c>
      <c r="N71" s="116" t="s">
        <v>397</v>
      </c>
      <c r="O71" s="117" t="s">
        <v>1230</v>
      </c>
      <c r="P71" s="115" t="s">
        <v>1230</v>
      </c>
      <c r="Q71" s="116" t="s">
        <v>397</v>
      </c>
      <c r="R71" s="117" t="s">
        <v>1230</v>
      </c>
      <c r="S71" s="115" t="s">
        <v>1230</v>
      </c>
      <c r="T71" s="116" t="s">
        <v>397</v>
      </c>
      <c r="U71" s="117" t="s">
        <v>1230</v>
      </c>
      <c r="V71" s="115" t="s">
        <v>1230</v>
      </c>
      <c r="W71" s="116" t="s">
        <v>397</v>
      </c>
      <c r="X71" s="117" t="s">
        <v>1230</v>
      </c>
      <c r="Y71" s="115" t="s">
        <v>1229</v>
      </c>
      <c r="Z71" s="116" t="s">
        <v>397</v>
      </c>
      <c r="AA71" s="117" t="s">
        <v>1229</v>
      </c>
    </row>
    <row r="72" spans="1:27" ht="30" customHeight="1" x14ac:dyDescent="0.25">
      <c r="B72" s="8" t="s">
        <v>511</v>
      </c>
      <c r="C72" s="8" t="s">
        <v>79</v>
      </c>
      <c r="D72" s="8" t="s">
        <v>60</v>
      </c>
      <c r="E72" s="20"/>
      <c r="F72" s="26"/>
      <c r="G72" s="115" t="s">
        <v>1230</v>
      </c>
      <c r="H72" s="116" t="s">
        <v>397</v>
      </c>
      <c r="I72" s="118" t="s">
        <v>1230</v>
      </c>
      <c r="J72" s="115" t="s">
        <v>1229</v>
      </c>
      <c r="K72" s="116" t="s">
        <v>397</v>
      </c>
      <c r="L72" s="117" t="s">
        <v>1229</v>
      </c>
      <c r="M72" s="115" t="s">
        <v>1230</v>
      </c>
      <c r="N72" s="116" t="s">
        <v>397</v>
      </c>
      <c r="O72" s="117" t="s">
        <v>1230</v>
      </c>
      <c r="P72" s="115" t="s">
        <v>1230</v>
      </c>
      <c r="Q72" s="116" t="s">
        <v>397</v>
      </c>
      <c r="R72" s="117" t="s">
        <v>1230</v>
      </c>
      <c r="S72" s="115" t="s">
        <v>1229</v>
      </c>
      <c r="T72" s="116" t="s">
        <v>397</v>
      </c>
      <c r="U72" s="117" t="s">
        <v>1229</v>
      </c>
      <c r="V72" s="115" t="s">
        <v>1230</v>
      </c>
      <c r="W72" s="116" t="s">
        <v>397</v>
      </c>
      <c r="X72" s="117" t="s">
        <v>1230</v>
      </c>
      <c r="Y72" s="115" t="s">
        <v>1230</v>
      </c>
      <c r="Z72" s="116" t="s">
        <v>397</v>
      </c>
      <c r="AA72" s="117" t="s">
        <v>1230</v>
      </c>
    </row>
    <row r="73" spans="1:27" ht="30" customHeight="1" x14ac:dyDescent="0.25">
      <c r="B73" s="8" t="s">
        <v>172</v>
      </c>
      <c r="C73" s="8" t="s">
        <v>130</v>
      </c>
      <c r="D73" s="8" t="s">
        <v>22</v>
      </c>
      <c r="E73" s="20"/>
      <c r="F73" s="26"/>
      <c r="G73" s="115" t="s">
        <v>1230</v>
      </c>
      <c r="H73" s="118"/>
      <c r="I73" s="118"/>
      <c r="J73" s="115" t="s">
        <v>1229</v>
      </c>
      <c r="K73" s="118"/>
      <c r="L73" s="117"/>
      <c r="M73" s="115" t="s">
        <v>1230</v>
      </c>
      <c r="N73" s="118"/>
      <c r="O73" s="117"/>
      <c r="P73" s="115" t="s">
        <v>1230</v>
      </c>
      <c r="Q73" s="118"/>
      <c r="R73" s="117"/>
      <c r="S73" s="115" t="s">
        <v>1230</v>
      </c>
      <c r="T73" s="118"/>
      <c r="U73" s="117"/>
      <c r="V73" s="115" t="s">
        <v>1229</v>
      </c>
      <c r="W73" s="118"/>
      <c r="X73" s="117"/>
      <c r="Y73" s="115" t="s">
        <v>1230</v>
      </c>
      <c r="Z73" s="118"/>
      <c r="AA73" s="117"/>
    </row>
    <row r="74" spans="1:27" ht="30" customHeight="1" x14ac:dyDescent="0.25">
      <c r="B74" s="8" t="s">
        <v>174</v>
      </c>
      <c r="C74" s="8" t="s">
        <v>130</v>
      </c>
      <c r="D74" s="8" t="s">
        <v>175</v>
      </c>
      <c r="E74" s="20"/>
      <c r="F74" s="26"/>
      <c r="G74" s="115" t="s">
        <v>1230</v>
      </c>
      <c r="H74" s="118"/>
      <c r="I74" s="118"/>
      <c r="J74" s="115" t="s">
        <v>1229</v>
      </c>
      <c r="K74" s="118"/>
      <c r="L74" s="117"/>
      <c r="M74" s="115" t="s">
        <v>1230</v>
      </c>
      <c r="N74" s="118"/>
      <c r="O74" s="117"/>
      <c r="P74" s="115" t="s">
        <v>1230</v>
      </c>
      <c r="Q74" s="118"/>
      <c r="R74" s="117"/>
      <c r="S74" s="115" t="s">
        <v>1230</v>
      </c>
      <c r="T74" s="118"/>
      <c r="U74" s="117"/>
      <c r="V74" s="115" t="s">
        <v>1229</v>
      </c>
      <c r="W74" s="118"/>
      <c r="X74" s="117"/>
      <c r="Y74" s="115" t="s">
        <v>1230</v>
      </c>
      <c r="Z74" s="118"/>
      <c r="AA74" s="117"/>
    </row>
    <row r="75" spans="1:27" ht="30" customHeight="1" x14ac:dyDescent="0.25">
      <c r="B75" s="8" t="s">
        <v>195</v>
      </c>
      <c r="C75" s="8" t="s">
        <v>130</v>
      </c>
      <c r="D75" s="8" t="s">
        <v>5</v>
      </c>
      <c r="E75" s="20"/>
      <c r="F75" s="26"/>
      <c r="G75" s="115" t="s">
        <v>1230</v>
      </c>
      <c r="H75" s="118"/>
      <c r="I75" s="118"/>
      <c r="J75" s="115" t="s">
        <v>1230</v>
      </c>
      <c r="K75" s="118"/>
      <c r="L75" s="117"/>
      <c r="M75" s="115" t="s">
        <v>1230</v>
      </c>
      <c r="N75" s="118"/>
      <c r="O75" s="117"/>
      <c r="P75" s="115" t="s">
        <v>1230</v>
      </c>
      <c r="Q75" s="118"/>
      <c r="R75" s="117"/>
      <c r="S75" s="115" t="s">
        <v>1230</v>
      </c>
      <c r="T75" s="118"/>
      <c r="U75" s="117"/>
      <c r="V75" s="115" t="s">
        <v>1229</v>
      </c>
      <c r="W75" s="118"/>
      <c r="X75" s="117"/>
      <c r="Y75" s="115" t="s">
        <v>1230</v>
      </c>
      <c r="Z75" s="118"/>
      <c r="AA75" s="117"/>
    </row>
    <row r="76" spans="1:27" ht="30" customHeight="1" x14ac:dyDescent="0.25">
      <c r="B76" s="8" t="s">
        <v>264</v>
      </c>
      <c r="C76" s="8" t="s">
        <v>201</v>
      </c>
      <c r="D76" s="8" t="s">
        <v>175</v>
      </c>
      <c r="E76" s="20"/>
      <c r="F76" s="26"/>
      <c r="G76" s="115" t="s">
        <v>1230</v>
      </c>
      <c r="H76" s="118"/>
      <c r="I76" s="118"/>
      <c r="J76" s="115" t="s">
        <v>1229</v>
      </c>
      <c r="K76" s="118"/>
      <c r="L76" s="117"/>
      <c r="M76" s="115" t="s">
        <v>1230</v>
      </c>
      <c r="N76" s="118"/>
      <c r="O76" s="117"/>
      <c r="P76" s="115" t="s">
        <v>1230</v>
      </c>
      <c r="Q76" s="118"/>
      <c r="R76" s="117"/>
      <c r="S76" s="115" t="s">
        <v>1230</v>
      </c>
      <c r="T76" s="118"/>
      <c r="U76" s="117"/>
      <c r="V76" s="115" t="s">
        <v>1229</v>
      </c>
      <c r="W76" s="118"/>
      <c r="X76" s="117"/>
      <c r="Y76" s="115" t="s">
        <v>1230</v>
      </c>
      <c r="Z76" s="118"/>
      <c r="AA76" s="117"/>
    </row>
    <row r="77" spans="1:27" ht="30" customHeight="1" x14ac:dyDescent="0.25">
      <c r="B77" s="8" t="s">
        <v>255</v>
      </c>
      <c r="C77" s="8" t="s">
        <v>201</v>
      </c>
      <c r="D77" s="8" t="s">
        <v>25</v>
      </c>
      <c r="E77" s="20"/>
      <c r="F77" s="26"/>
      <c r="G77" s="115" t="s">
        <v>1230</v>
      </c>
      <c r="H77" s="118"/>
      <c r="I77" s="118"/>
      <c r="J77" s="115" t="s">
        <v>1229</v>
      </c>
      <c r="K77" s="118"/>
      <c r="L77" s="117"/>
      <c r="M77" s="115" t="s">
        <v>1230</v>
      </c>
      <c r="N77" s="118"/>
      <c r="O77" s="117"/>
      <c r="P77" s="115" t="s">
        <v>1230</v>
      </c>
      <c r="Q77" s="118"/>
      <c r="R77" s="117"/>
      <c r="S77" s="115" t="s">
        <v>1230</v>
      </c>
      <c r="T77" s="118"/>
      <c r="U77" s="117"/>
      <c r="V77" s="115" t="s">
        <v>1229</v>
      </c>
      <c r="W77" s="118"/>
      <c r="X77" s="117"/>
      <c r="Y77" s="115" t="s">
        <v>1230</v>
      </c>
      <c r="Z77" s="118"/>
      <c r="AA77" s="117"/>
    </row>
    <row r="78" spans="1:27" ht="30" customHeight="1" x14ac:dyDescent="0.25">
      <c r="B78" s="8" t="s">
        <v>219</v>
      </c>
      <c r="C78" s="8" t="s">
        <v>201</v>
      </c>
      <c r="D78" s="8" t="s">
        <v>220</v>
      </c>
      <c r="E78" s="20"/>
      <c r="F78" s="26"/>
      <c r="G78" s="115" t="s">
        <v>1230</v>
      </c>
      <c r="H78" s="118"/>
      <c r="I78" s="118"/>
      <c r="J78" s="115" t="s">
        <v>1230</v>
      </c>
      <c r="K78" s="118"/>
      <c r="L78" s="117"/>
      <c r="M78" s="115" t="s">
        <v>1229</v>
      </c>
      <c r="N78" s="118"/>
      <c r="O78" s="117"/>
      <c r="P78" s="115" t="s">
        <v>1230</v>
      </c>
      <c r="Q78" s="118"/>
      <c r="R78" s="117"/>
      <c r="S78" s="115" t="s">
        <v>1230</v>
      </c>
      <c r="T78" s="118"/>
      <c r="U78" s="117"/>
      <c r="V78" s="115" t="s">
        <v>1229</v>
      </c>
      <c r="W78" s="118"/>
      <c r="X78" s="117"/>
      <c r="Y78" s="115" t="s">
        <v>1230</v>
      </c>
      <c r="Z78" s="118"/>
      <c r="AA78" s="117"/>
    </row>
    <row r="79" spans="1:27" ht="30" customHeight="1" x14ac:dyDescent="0.25">
      <c r="B79" s="8" t="s">
        <v>247</v>
      </c>
      <c r="C79" s="8" t="s">
        <v>201</v>
      </c>
      <c r="D79" s="8" t="s">
        <v>78</v>
      </c>
      <c r="E79" s="20"/>
      <c r="F79" s="26"/>
      <c r="G79" s="115" t="s">
        <v>1230</v>
      </c>
      <c r="H79" s="118"/>
      <c r="I79" s="118"/>
      <c r="J79" s="115" t="s">
        <v>1230</v>
      </c>
      <c r="K79" s="118"/>
      <c r="L79" s="117"/>
      <c r="M79" s="115" t="s">
        <v>1230</v>
      </c>
      <c r="N79" s="118"/>
      <c r="O79" s="117"/>
      <c r="P79" s="115" t="s">
        <v>1230</v>
      </c>
      <c r="Q79" s="118"/>
      <c r="R79" s="117"/>
      <c r="S79" s="115" t="s">
        <v>1230</v>
      </c>
      <c r="T79" s="118"/>
      <c r="U79" s="117"/>
      <c r="V79" s="115" t="s">
        <v>1230</v>
      </c>
      <c r="W79" s="118"/>
      <c r="X79" s="117"/>
      <c r="Y79" s="115" t="s">
        <v>1229</v>
      </c>
      <c r="Z79" s="118"/>
      <c r="AA79" s="117"/>
    </row>
    <row r="80" spans="1:27" ht="30" customHeight="1" thickBot="1" x14ac:dyDescent="0.3">
      <c r="B80" s="27" t="s">
        <v>204</v>
      </c>
      <c r="C80" s="27" t="s">
        <v>201</v>
      </c>
      <c r="D80" s="27" t="s">
        <v>27</v>
      </c>
      <c r="E80" s="35"/>
      <c r="F80" s="26"/>
      <c r="G80" s="119" t="s">
        <v>1230</v>
      </c>
      <c r="H80" s="120"/>
      <c r="I80" s="120"/>
      <c r="J80" s="119" t="s">
        <v>1230</v>
      </c>
      <c r="K80" s="120"/>
      <c r="L80" s="121"/>
      <c r="M80" s="119" t="s">
        <v>1230</v>
      </c>
      <c r="N80" s="120"/>
      <c r="O80" s="121"/>
      <c r="P80" s="119" t="s">
        <v>1230</v>
      </c>
      <c r="Q80" s="120"/>
      <c r="R80" s="121"/>
      <c r="S80" s="119" t="s">
        <v>1230</v>
      </c>
      <c r="T80" s="120"/>
      <c r="U80" s="121"/>
      <c r="V80" s="119" t="s">
        <v>1229</v>
      </c>
      <c r="W80" s="120"/>
      <c r="X80" s="121"/>
      <c r="Y80" s="119" t="s">
        <v>1230</v>
      </c>
      <c r="Z80" s="120"/>
      <c r="AA80" s="121"/>
    </row>
    <row r="81" spans="1:29" ht="30" customHeight="1" thickTop="1" x14ac:dyDescent="0.25">
      <c r="B81" s="30" t="s">
        <v>1</v>
      </c>
      <c r="C81" s="30" t="s">
        <v>0</v>
      </c>
      <c r="D81" s="30" t="s">
        <v>2</v>
      </c>
      <c r="E81" s="36"/>
      <c r="F81" s="31" t="s">
        <v>372</v>
      </c>
      <c r="G81" s="32" t="str">
        <f>IF(SUM(G70:G80)=0,"",SUM(G70:G80))</f>
        <v/>
      </c>
      <c r="H81" s="33"/>
      <c r="I81" s="33"/>
      <c r="J81" s="32" t="str">
        <f>IF(SUM(J70:J80)=0,"",SUM(J70:J80))</f>
        <v/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 t="str">
        <f>IF(SUM(V70:V80)=0,"",SUM(V70:V80))</f>
        <v/>
      </c>
      <c r="W81" s="33"/>
      <c r="X81" s="34"/>
      <c r="Y81" s="32" t="str">
        <f>IF(SUM(Y70:Y80)=0,"",SUM(Y70:Y80))</f>
        <v/>
      </c>
      <c r="Z81" s="33"/>
      <c r="AA81" s="34"/>
      <c r="AB81" s="2">
        <f>SUM(G81:AA81)</f>
        <v>0</v>
      </c>
    </row>
    <row r="82" spans="1:29" ht="30" customHeight="1" x14ac:dyDescent="0.25">
      <c r="B82" s="21" t="s">
        <v>91</v>
      </c>
      <c r="C82" s="21" t="s">
        <v>79</v>
      </c>
      <c r="D82" s="21" t="s">
        <v>39</v>
      </c>
      <c r="E82" s="23"/>
      <c r="F82" s="22" t="s">
        <v>375</v>
      </c>
      <c r="G82" s="12"/>
      <c r="H82" s="15"/>
      <c r="I82" s="15" t="str">
        <f>IF(SUM(I70:I72)=0,"",SUM(I70:I72))</f>
        <v/>
      </c>
      <c r="J82" s="12"/>
      <c r="K82" s="15"/>
      <c r="L82" s="15" t="str">
        <f>IF(SUM(L70:L72)=0,"",SUM(L70:L72))</f>
        <v/>
      </c>
      <c r="M82" s="12"/>
      <c r="N82" s="15"/>
      <c r="O82" s="15" t="str">
        <f>IF(SUM(O70:O72)=0,"",SUM(O70:O72))</f>
        <v/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 t="str">
        <f>IF(SUM(X70:X72)=0,"",SUM(X70:X72))</f>
        <v/>
      </c>
      <c r="Y82" s="12"/>
      <c r="Z82" s="15"/>
      <c r="AA82" s="15" t="str">
        <f>IF(SUM(AA70:AA72)=0,"",SUM(AA70:AA72))</f>
        <v/>
      </c>
      <c r="AB82" s="2">
        <f>SUM(G82:AA82)</f>
        <v>0</v>
      </c>
      <c r="AC82" s="3">
        <f>INT(SUM(G82:AA82)/3)</f>
        <v>0</v>
      </c>
    </row>
    <row r="83" spans="1:29" ht="30" customHeight="1" thickBot="1" x14ac:dyDescent="0.3">
      <c r="B83" s="21" t="s">
        <v>112</v>
      </c>
      <c r="C83" s="21" t="s">
        <v>79</v>
      </c>
      <c r="D83" s="21" t="s">
        <v>62</v>
      </c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 t="s">
        <v>144</v>
      </c>
      <c r="C84" s="21" t="s">
        <v>130</v>
      </c>
      <c r="D84" s="21" t="s">
        <v>145</v>
      </c>
      <c r="E84" s="24"/>
      <c r="F84" s="18"/>
      <c r="G84" s="124">
        <f>IF((AB81-AC82)&lt;0,0,AB81-AC82)</f>
        <v>0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 t="s">
        <v>287</v>
      </c>
      <c r="C85" s="21" t="s">
        <v>201</v>
      </c>
      <c r="D85" s="21" t="s">
        <v>288</v>
      </c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 t="s">
        <v>270</v>
      </c>
      <c r="C86" s="21" t="s">
        <v>201</v>
      </c>
      <c r="D86" s="21" t="s">
        <v>60</v>
      </c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 t="s">
        <v>315</v>
      </c>
      <c r="C87" s="21" t="s">
        <v>201</v>
      </c>
      <c r="D87" s="21" t="s">
        <v>187</v>
      </c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f>A1</f>
        <v>4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4</v>
      </c>
      <c r="F89" s="143"/>
      <c r="G89" s="143"/>
      <c r="H89" s="143"/>
      <c r="I89" s="143"/>
      <c r="J89" s="144">
        <f>INDEX(Diary!$C:$C,MATCH(A89,Diary!$A:$A,0))</f>
        <v>41911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EUXTON SOUTH END</v>
      </c>
      <c r="C91" s="131"/>
      <c r="D91" s="132"/>
      <c r="E91" s="136" t="str">
        <f>INDEX(Owners!$A:$A,MATCH(B91,Owners!$B:$B,0))</f>
        <v>Antony Robinson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f>A4+2</f>
        <v>28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/>
      <c r="C93" s="8"/>
      <c r="D93" s="8"/>
      <c r="E93" s="84"/>
      <c r="F93" s="26"/>
      <c r="G93" s="112"/>
      <c r="H93" s="113" t="s">
        <v>397</v>
      </c>
      <c r="I93" s="114"/>
      <c r="J93" s="112"/>
      <c r="K93" s="113" t="s">
        <v>397</v>
      </c>
      <c r="L93" s="114"/>
      <c r="M93" s="115"/>
      <c r="N93" s="116" t="s">
        <v>397</v>
      </c>
      <c r="O93" s="117"/>
      <c r="P93" s="115"/>
      <c r="Q93" s="116" t="s">
        <v>397</v>
      </c>
      <c r="R93" s="117"/>
      <c r="S93" s="115"/>
      <c r="T93" s="116" t="s">
        <v>397</v>
      </c>
      <c r="U93" s="117"/>
      <c r="V93" s="115"/>
      <c r="W93" s="116" t="s">
        <v>397</v>
      </c>
      <c r="X93" s="117"/>
      <c r="Y93" s="115"/>
      <c r="Z93" s="116" t="s">
        <v>397</v>
      </c>
      <c r="AA93" s="117"/>
    </row>
    <row r="94" spans="1:29" ht="30" customHeight="1" x14ac:dyDescent="0.25">
      <c r="B94" s="8"/>
      <c r="C94" s="8"/>
      <c r="D94" s="8"/>
      <c r="E94" s="8"/>
      <c r="F94" s="26"/>
      <c r="G94" s="115"/>
      <c r="H94" s="116" t="s">
        <v>397</v>
      </c>
      <c r="I94" s="118"/>
      <c r="J94" s="115"/>
      <c r="K94" s="116" t="s">
        <v>397</v>
      </c>
      <c r="L94" s="117"/>
      <c r="M94" s="115"/>
      <c r="N94" s="116" t="s">
        <v>397</v>
      </c>
      <c r="O94" s="117"/>
      <c r="P94" s="115"/>
      <c r="Q94" s="116" t="s">
        <v>397</v>
      </c>
      <c r="R94" s="117"/>
      <c r="S94" s="115"/>
      <c r="T94" s="116" t="s">
        <v>397</v>
      </c>
      <c r="U94" s="117"/>
      <c r="V94" s="115"/>
      <c r="W94" s="116" t="s">
        <v>397</v>
      </c>
      <c r="X94" s="117"/>
      <c r="Y94" s="115"/>
      <c r="Z94" s="116" t="s">
        <v>397</v>
      </c>
      <c r="AA94" s="117"/>
    </row>
    <row r="95" spans="1:29" ht="30" customHeight="1" x14ac:dyDescent="0.25">
      <c r="B95" s="8"/>
      <c r="C95" s="8"/>
      <c r="D95" s="8"/>
      <c r="E95" s="8"/>
      <c r="F95" s="26"/>
      <c r="G95" s="115"/>
      <c r="H95" s="116" t="s">
        <v>397</v>
      </c>
      <c r="I95" s="118"/>
      <c r="J95" s="115"/>
      <c r="K95" s="116" t="s">
        <v>397</v>
      </c>
      <c r="L95" s="117"/>
      <c r="M95" s="115"/>
      <c r="N95" s="116" t="s">
        <v>397</v>
      </c>
      <c r="O95" s="117"/>
      <c r="P95" s="115"/>
      <c r="Q95" s="116" t="s">
        <v>397</v>
      </c>
      <c r="R95" s="117"/>
      <c r="S95" s="115"/>
      <c r="T95" s="116" t="s">
        <v>397</v>
      </c>
      <c r="U95" s="117"/>
      <c r="V95" s="115"/>
      <c r="W95" s="116" t="s">
        <v>397</v>
      </c>
      <c r="X95" s="117"/>
      <c r="Y95" s="115"/>
      <c r="Z95" s="116" t="s">
        <v>397</v>
      </c>
      <c r="AA95" s="117"/>
    </row>
    <row r="96" spans="1:29" ht="30" customHeight="1" x14ac:dyDescent="0.25">
      <c r="B96" s="8"/>
      <c r="C96" s="8"/>
      <c r="D96" s="8"/>
      <c r="E96" s="8"/>
      <c r="F96" s="26"/>
      <c r="G96" s="115"/>
      <c r="H96" s="118"/>
      <c r="I96" s="118"/>
      <c r="J96" s="115"/>
      <c r="K96" s="118"/>
      <c r="L96" s="117"/>
      <c r="M96" s="115"/>
      <c r="N96" s="118"/>
      <c r="O96" s="117"/>
      <c r="P96" s="115"/>
      <c r="Q96" s="118"/>
      <c r="R96" s="117"/>
      <c r="S96" s="115"/>
      <c r="T96" s="118"/>
      <c r="U96" s="117"/>
      <c r="V96" s="115"/>
      <c r="W96" s="118"/>
      <c r="X96" s="117"/>
      <c r="Y96" s="115"/>
      <c r="Z96" s="118"/>
      <c r="AA96" s="117"/>
    </row>
    <row r="97" spans="2:29" ht="30" customHeight="1" x14ac:dyDescent="0.25">
      <c r="B97" s="8"/>
      <c r="C97" s="8"/>
      <c r="D97" s="8"/>
      <c r="E97" s="8"/>
      <c r="F97" s="26"/>
      <c r="G97" s="115"/>
      <c r="H97" s="118"/>
      <c r="I97" s="118"/>
      <c r="J97" s="115"/>
      <c r="K97" s="118"/>
      <c r="L97" s="117"/>
      <c r="M97" s="115"/>
      <c r="N97" s="118"/>
      <c r="O97" s="117"/>
      <c r="P97" s="115"/>
      <c r="Q97" s="118"/>
      <c r="R97" s="117"/>
      <c r="S97" s="115"/>
      <c r="T97" s="118"/>
      <c r="U97" s="117"/>
      <c r="V97" s="115"/>
      <c r="W97" s="118"/>
      <c r="X97" s="117"/>
      <c r="Y97" s="115"/>
      <c r="Z97" s="118"/>
      <c r="AA97" s="117"/>
    </row>
    <row r="98" spans="2:29" ht="30" customHeight="1" x14ac:dyDescent="0.25">
      <c r="B98" s="8"/>
      <c r="C98" s="8"/>
      <c r="D98" s="8"/>
      <c r="E98" s="8"/>
      <c r="F98" s="26"/>
      <c r="G98" s="115"/>
      <c r="H98" s="118"/>
      <c r="I98" s="118"/>
      <c r="J98" s="115"/>
      <c r="K98" s="118"/>
      <c r="L98" s="117"/>
      <c r="M98" s="115"/>
      <c r="N98" s="118"/>
      <c r="O98" s="117"/>
      <c r="P98" s="115"/>
      <c r="Q98" s="118"/>
      <c r="R98" s="117"/>
      <c r="S98" s="115"/>
      <c r="T98" s="118"/>
      <c r="U98" s="117"/>
      <c r="V98" s="115"/>
      <c r="W98" s="118"/>
      <c r="X98" s="117"/>
      <c r="Y98" s="115"/>
      <c r="Z98" s="118"/>
      <c r="AA98" s="117"/>
    </row>
    <row r="99" spans="2:29" ht="30" customHeight="1" x14ac:dyDescent="0.25">
      <c r="B99" s="8"/>
      <c r="C99" s="8"/>
      <c r="D99" s="8"/>
      <c r="E99" s="8"/>
      <c r="F99" s="26"/>
      <c r="G99" s="115"/>
      <c r="H99" s="118"/>
      <c r="I99" s="118"/>
      <c r="J99" s="115"/>
      <c r="K99" s="118"/>
      <c r="L99" s="117"/>
      <c r="M99" s="115"/>
      <c r="N99" s="118"/>
      <c r="O99" s="117"/>
      <c r="P99" s="115"/>
      <c r="Q99" s="118"/>
      <c r="R99" s="117"/>
      <c r="S99" s="115"/>
      <c r="T99" s="118"/>
      <c r="U99" s="117"/>
      <c r="V99" s="115"/>
      <c r="W99" s="118"/>
      <c r="X99" s="117"/>
      <c r="Y99" s="115"/>
      <c r="Z99" s="118"/>
      <c r="AA99" s="117"/>
    </row>
    <row r="100" spans="2:29" ht="30" customHeight="1" x14ac:dyDescent="0.25">
      <c r="B100" s="8"/>
      <c r="C100" s="8"/>
      <c r="D100" s="8"/>
      <c r="E100" s="8"/>
      <c r="F100" s="26"/>
      <c r="G100" s="115"/>
      <c r="H100" s="118"/>
      <c r="I100" s="118"/>
      <c r="J100" s="115"/>
      <c r="K100" s="118"/>
      <c r="L100" s="117"/>
      <c r="M100" s="115"/>
      <c r="N100" s="118"/>
      <c r="O100" s="117"/>
      <c r="P100" s="115"/>
      <c r="Q100" s="118"/>
      <c r="R100" s="117"/>
      <c r="S100" s="115"/>
      <c r="T100" s="118"/>
      <c r="U100" s="117"/>
      <c r="V100" s="115"/>
      <c r="W100" s="118"/>
      <c r="X100" s="117"/>
      <c r="Y100" s="115"/>
      <c r="Z100" s="118"/>
      <c r="AA100" s="117"/>
    </row>
    <row r="101" spans="2:29" ht="30" customHeight="1" x14ac:dyDescent="0.25">
      <c r="B101" s="8"/>
      <c r="C101" s="8"/>
      <c r="D101" s="8"/>
      <c r="E101" s="8"/>
      <c r="F101" s="26"/>
      <c r="G101" s="115"/>
      <c r="H101" s="118"/>
      <c r="I101" s="118"/>
      <c r="J101" s="115"/>
      <c r="K101" s="118"/>
      <c r="L101" s="117"/>
      <c r="M101" s="115"/>
      <c r="N101" s="118"/>
      <c r="O101" s="117"/>
      <c r="P101" s="115"/>
      <c r="Q101" s="118"/>
      <c r="R101" s="117"/>
      <c r="S101" s="115"/>
      <c r="T101" s="118"/>
      <c r="U101" s="117"/>
      <c r="V101" s="115"/>
      <c r="W101" s="118"/>
      <c r="X101" s="117"/>
      <c r="Y101" s="115"/>
      <c r="Z101" s="118"/>
      <c r="AA101" s="117"/>
    </row>
    <row r="102" spans="2:29" ht="30" customHeight="1" x14ac:dyDescent="0.25">
      <c r="B102" s="8"/>
      <c r="C102" s="8"/>
      <c r="D102" s="8"/>
      <c r="E102" s="8"/>
      <c r="F102" s="26"/>
      <c r="G102" s="115"/>
      <c r="H102" s="118"/>
      <c r="I102" s="118"/>
      <c r="J102" s="115"/>
      <c r="K102" s="118"/>
      <c r="L102" s="117"/>
      <c r="M102" s="115"/>
      <c r="N102" s="118"/>
      <c r="O102" s="117"/>
      <c r="P102" s="115"/>
      <c r="Q102" s="118"/>
      <c r="R102" s="117"/>
      <c r="S102" s="115"/>
      <c r="T102" s="118"/>
      <c r="U102" s="117"/>
      <c r="V102" s="115"/>
      <c r="W102" s="118"/>
      <c r="X102" s="117"/>
      <c r="Y102" s="115"/>
      <c r="Z102" s="118"/>
      <c r="AA102" s="117"/>
    </row>
    <row r="103" spans="2:29" ht="30" customHeight="1" thickBot="1" x14ac:dyDescent="0.3">
      <c r="B103" s="27"/>
      <c r="C103" s="27"/>
      <c r="D103" s="27"/>
      <c r="E103" s="27"/>
      <c r="F103" s="26"/>
      <c r="G103" s="119"/>
      <c r="H103" s="120"/>
      <c r="I103" s="120"/>
      <c r="J103" s="119"/>
      <c r="K103" s="120"/>
      <c r="L103" s="121"/>
      <c r="M103" s="119"/>
      <c r="N103" s="120"/>
      <c r="O103" s="121"/>
      <c r="P103" s="119"/>
      <c r="Q103" s="120"/>
      <c r="R103" s="121"/>
      <c r="S103" s="119"/>
      <c r="T103" s="120"/>
      <c r="U103" s="121"/>
      <c r="V103" s="119"/>
      <c r="W103" s="120"/>
      <c r="X103" s="121"/>
      <c r="Y103" s="119"/>
      <c r="Z103" s="120"/>
      <c r="AA103" s="121"/>
    </row>
    <row r="104" spans="2:29" ht="30" customHeight="1" thickTop="1" x14ac:dyDescent="0.25">
      <c r="B104" s="30"/>
      <c r="C104" s="30"/>
      <c r="D104" s="30"/>
      <c r="E104" s="30"/>
      <c r="F104" s="31" t="s">
        <v>372</v>
      </c>
      <c r="G104" s="32" t="str">
        <f>IF(SUM(G93:G103)=0,"",SUM(G93:G103))</f>
        <v/>
      </c>
      <c r="H104" s="33"/>
      <c r="I104" s="33"/>
      <c r="J104" s="32" t="str">
        <f>IF(SUM(J93:J103)=0,"",SUM(J93:J103))</f>
        <v/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 t="str">
        <f>IF(SUM(V93:V103)=0,"",SUM(V93:V103))</f>
        <v/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0</v>
      </c>
    </row>
    <row r="105" spans="2:29" ht="30" customHeight="1" x14ac:dyDescent="0.25">
      <c r="B105" s="21"/>
      <c r="C105" s="21"/>
      <c r="D105" s="21"/>
      <c r="E105" s="21"/>
      <c r="F105" s="22" t="s">
        <v>375</v>
      </c>
      <c r="G105" s="12"/>
      <c r="H105" s="15"/>
      <c r="I105" s="15" t="str">
        <f>IF(SUM(I93:I95)=0,"",SUM(I93:I95))</f>
        <v/>
      </c>
      <c r="J105" s="12"/>
      <c r="K105" s="15"/>
      <c r="L105" s="15" t="str">
        <f>IF(SUM(L93:L95)=0,"",SUM(L93:L95))</f>
        <v/>
      </c>
      <c r="M105" s="12"/>
      <c r="N105" s="15"/>
      <c r="O105" s="15" t="str">
        <f>IF(SUM(O93:O95)=0,"",SUM(O93:O95))</f>
        <v/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 t="str">
        <f>IF(SUM(X93:X95)=0,"",SUM(X93:X95))</f>
        <v/>
      </c>
      <c r="Y105" s="12"/>
      <c r="Z105" s="15"/>
      <c r="AA105" s="15" t="str">
        <f>IF(SUM(AA93:AA95)=0,"",SUM(AA93:AA95))</f>
        <v/>
      </c>
      <c r="AB105" s="2">
        <f>SUM(G105:AA105)</f>
        <v>0</v>
      </c>
      <c r="AC105" s="3">
        <f>INT(SUM(G105:AA105)/3)</f>
        <v>0</v>
      </c>
    </row>
    <row r="106" spans="2:29" ht="30" customHeight="1" thickBot="1" x14ac:dyDescent="0.3">
      <c r="B106" s="21"/>
      <c r="C106" s="21"/>
      <c r="D106" s="21"/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/>
      <c r="C107" s="21"/>
      <c r="D107" s="21"/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/>
      <c r="C108" s="21"/>
      <c r="D108" s="21"/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/>
      <c r="C109" s="21"/>
      <c r="D109" s="21"/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/>
      <c r="C110" s="21"/>
      <c r="D110" s="21"/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JEAN PIERRE'S TAP INS</v>
      </c>
      <c r="C112" s="131"/>
      <c r="D112" s="132"/>
      <c r="E112" s="136" t="str">
        <f>INDEX(Owners!$A:$A,MATCH(B112,Owners!$B:$B,0))</f>
        <v>John Murphy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f>A4+2</f>
        <v>28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/>
      <c r="C114" s="8"/>
      <c r="D114" s="8"/>
      <c r="E114" s="85"/>
      <c r="F114" s="26"/>
      <c r="G114" s="112"/>
      <c r="H114" s="113" t="s">
        <v>397</v>
      </c>
      <c r="I114" s="114"/>
      <c r="J114" s="112"/>
      <c r="K114" s="113" t="s">
        <v>397</v>
      </c>
      <c r="L114" s="114"/>
      <c r="M114" s="115"/>
      <c r="N114" s="116" t="s">
        <v>397</v>
      </c>
      <c r="O114" s="117"/>
      <c r="P114" s="115"/>
      <c r="Q114" s="116" t="s">
        <v>397</v>
      </c>
      <c r="R114" s="117"/>
      <c r="S114" s="115"/>
      <c r="T114" s="116" t="s">
        <v>397</v>
      </c>
      <c r="U114" s="117"/>
      <c r="V114" s="115"/>
      <c r="W114" s="116" t="s">
        <v>397</v>
      </c>
      <c r="X114" s="117"/>
      <c r="Y114" s="115"/>
      <c r="Z114" s="116" t="s">
        <v>397</v>
      </c>
      <c r="AA114" s="117"/>
    </row>
    <row r="115" spans="1:29" ht="30" customHeight="1" x14ac:dyDescent="0.25">
      <c r="B115" s="8"/>
      <c r="C115" s="8"/>
      <c r="D115" s="8"/>
      <c r="E115" s="20"/>
      <c r="F115" s="26"/>
      <c r="G115" s="115"/>
      <c r="H115" s="116" t="s">
        <v>397</v>
      </c>
      <c r="I115" s="118"/>
      <c r="J115" s="115"/>
      <c r="K115" s="116" t="s">
        <v>397</v>
      </c>
      <c r="L115" s="117"/>
      <c r="M115" s="115"/>
      <c r="N115" s="116" t="s">
        <v>397</v>
      </c>
      <c r="O115" s="117"/>
      <c r="P115" s="115"/>
      <c r="Q115" s="116" t="s">
        <v>397</v>
      </c>
      <c r="R115" s="117"/>
      <c r="S115" s="115"/>
      <c r="T115" s="116" t="s">
        <v>397</v>
      </c>
      <c r="U115" s="117"/>
      <c r="V115" s="115"/>
      <c r="W115" s="116" t="s">
        <v>397</v>
      </c>
      <c r="X115" s="117"/>
      <c r="Y115" s="115"/>
      <c r="Z115" s="116" t="s">
        <v>397</v>
      </c>
      <c r="AA115" s="117"/>
    </row>
    <row r="116" spans="1:29" ht="30" customHeight="1" x14ac:dyDescent="0.25">
      <c r="B116" s="8"/>
      <c r="C116" s="8"/>
      <c r="D116" s="8"/>
      <c r="E116" s="20"/>
      <c r="F116" s="26"/>
      <c r="G116" s="115"/>
      <c r="H116" s="116" t="s">
        <v>397</v>
      </c>
      <c r="I116" s="118"/>
      <c r="J116" s="115"/>
      <c r="K116" s="116" t="s">
        <v>397</v>
      </c>
      <c r="L116" s="117"/>
      <c r="M116" s="115"/>
      <c r="N116" s="116" t="s">
        <v>397</v>
      </c>
      <c r="O116" s="117"/>
      <c r="P116" s="115"/>
      <c r="Q116" s="116" t="s">
        <v>397</v>
      </c>
      <c r="R116" s="117"/>
      <c r="S116" s="115"/>
      <c r="T116" s="116" t="s">
        <v>397</v>
      </c>
      <c r="U116" s="117"/>
      <c r="V116" s="115"/>
      <c r="W116" s="116" t="s">
        <v>397</v>
      </c>
      <c r="X116" s="117"/>
      <c r="Y116" s="115"/>
      <c r="Z116" s="116" t="s">
        <v>397</v>
      </c>
      <c r="AA116" s="117"/>
    </row>
    <row r="117" spans="1:29" ht="30" customHeight="1" x14ac:dyDescent="0.25">
      <c r="B117" s="8"/>
      <c r="C117" s="8"/>
      <c r="D117" s="8"/>
      <c r="E117" s="20"/>
      <c r="F117" s="26"/>
      <c r="G117" s="115"/>
      <c r="H117" s="118"/>
      <c r="I117" s="118"/>
      <c r="J117" s="115"/>
      <c r="K117" s="118"/>
      <c r="L117" s="117"/>
      <c r="M117" s="115"/>
      <c r="N117" s="118"/>
      <c r="O117" s="117"/>
      <c r="P117" s="115"/>
      <c r="Q117" s="118"/>
      <c r="R117" s="117"/>
      <c r="S117" s="115"/>
      <c r="T117" s="118"/>
      <c r="U117" s="117"/>
      <c r="V117" s="115"/>
      <c r="W117" s="118"/>
      <c r="X117" s="117"/>
      <c r="Y117" s="115"/>
      <c r="Z117" s="118"/>
      <c r="AA117" s="117"/>
    </row>
    <row r="118" spans="1:29" ht="30" customHeight="1" x14ac:dyDescent="0.25">
      <c r="B118" s="8"/>
      <c r="C118" s="8"/>
      <c r="D118" s="8"/>
      <c r="E118" s="20"/>
      <c r="F118" s="26"/>
      <c r="G118" s="115"/>
      <c r="H118" s="118"/>
      <c r="I118" s="118"/>
      <c r="J118" s="115"/>
      <c r="K118" s="118"/>
      <c r="L118" s="117"/>
      <c r="M118" s="115"/>
      <c r="N118" s="118"/>
      <c r="O118" s="117"/>
      <c r="P118" s="115"/>
      <c r="Q118" s="118"/>
      <c r="R118" s="117"/>
      <c r="S118" s="115"/>
      <c r="T118" s="118"/>
      <c r="U118" s="117"/>
      <c r="V118" s="115"/>
      <c r="W118" s="118"/>
      <c r="X118" s="117"/>
      <c r="Y118" s="115"/>
      <c r="Z118" s="118"/>
      <c r="AA118" s="117"/>
    </row>
    <row r="119" spans="1:29" ht="30" customHeight="1" x14ac:dyDescent="0.25">
      <c r="B119" s="8"/>
      <c r="C119" s="8"/>
      <c r="D119" s="8"/>
      <c r="E119" s="20"/>
      <c r="F119" s="26"/>
      <c r="G119" s="115"/>
      <c r="H119" s="118"/>
      <c r="I119" s="118"/>
      <c r="J119" s="115"/>
      <c r="K119" s="118"/>
      <c r="L119" s="117"/>
      <c r="M119" s="115"/>
      <c r="N119" s="118"/>
      <c r="O119" s="117"/>
      <c r="P119" s="115"/>
      <c r="Q119" s="118"/>
      <c r="R119" s="117"/>
      <c r="S119" s="115"/>
      <c r="T119" s="118"/>
      <c r="U119" s="117"/>
      <c r="V119" s="115"/>
      <c r="W119" s="118"/>
      <c r="X119" s="117"/>
      <c r="Y119" s="115"/>
      <c r="Z119" s="118"/>
      <c r="AA119" s="117"/>
    </row>
    <row r="120" spans="1:29" ht="30" customHeight="1" x14ac:dyDescent="0.25">
      <c r="B120" s="8"/>
      <c r="C120" s="8"/>
      <c r="D120" s="8"/>
      <c r="E120" s="20"/>
      <c r="F120" s="26"/>
      <c r="G120" s="115"/>
      <c r="H120" s="118"/>
      <c r="I120" s="118"/>
      <c r="J120" s="115"/>
      <c r="K120" s="118"/>
      <c r="L120" s="117"/>
      <c r="M120" s="115"/>
      <c r="N120" s="118"/>
      <c r="O120" s="117"/>
      <c r="P120" s="115"/>
      <c r="Q120" s="118"/>
      <c r="R120" s="117"/>
      <c r="S120" s="115"/>
      <c r="T120" s="118"/>
      <c r="U120" s="117"/>
      <c r="V120" s="115"/>
      <c r="W120" s="118"/>
      <c r="X120" s="117"/>
      <c r="Y120" s="115"/>
      <c r="Z120" s="118"/>
      <c r="AA120" s="117"/>
    </row>
    <row r="121" spans="1:29" ht="30" customHeight="1" x14ac:dyDescent="0.25">
      <c r="B121" s="8"/>
      <c r="C121" s="8"/>
      <c r="D121" s="8"/>
      <c r="E121" s="20"/>
      <c r="F121" s="26"/>
      <c r="G121" s="115"/>
      <c r="H121" s="118"/>
      <c r="I121" s="118"/>
      <c r="J121" s="115"/>
      <c r="K121" s="118"/>
      <c r="L121" s="117"/>
      <c r="M121" s="115"/>
      <c r="N121" s="118"/>
      <c r="O121" s="117"/>
      <c r="P121" s="115"/>
      <c r="Q121" s="118"/>
      <c r="R121" s="117"/>
      <c r="S121" s="115"/>
      <c r="T121" s="118"/>
      <c r="U121" s="117"/>
      <c r="V121" s="115"/>
      <c r="W121" s="118"/>
      <c r="X121" s="117"/>
      <c r="Y121" s="115"/>
      <c r="Z121" s="118"/>
      <c r="AA121" s="117"/>
    </row>
    <row r="122" spans="1:29" ht="30" customHeight="1" x14ac:dyDescent="0.25">
      <c r="B122" s="8"/>
      <c r="C122" s="8"/>
      <c r="D122" s="8"/>
      <c r="E122" s="20"/>
      <c r="F122" s="26"/>
      <c r="G122" s="115"/>
      <c r="H122" s="118"/>
      <c r="I122" s="118"/>
      <c r="J122" s="115"/>
      <c r="K122" s="118"/>
      <c r="L122" s="117"/>
      <c r="M122" s="115"/>
      <c r="N122" s="118"/>
      <c r="O122" s="117"/>
      <c r="P122" s="115"/>
      <c r="Q122" s="118"/>
      <c r="R122" s="117"/>
      <c r="S122" s="115"/>
      <c r="T122" s="118"/>
      <c r="U122" s="117"/>
      <c r="V122" s="115"/>
      <c r="W122" s="118"/>
      <c r="X122" s="117"/>
      <c r="Y122" s="115"/>
      <c r="Z122" s="118"/>
      <c r="AA122" s="117"/>
    </row>
    <row r="123" spans="1:29" ht="30" customHeight="1" x14ac:dyDescent="0.25">
      <c r="B123" s="8"/>
      <c r="C123" s="8"/>
      <c r="D123" s="8"/>
      <c r="E123" s="20"/>
      <c r="F123" s="26"/>
      <c r="G123" s="115"/>
      <c r="H123" s="118"/>
      <c r="I123" s="118"/>
      <c r="J123" s="115"/>
      <c r="K123" s="118"/>
      <c r="L123" s="117"/>
      <c r="M123" s="115"/>
      <c r="N123" s="118"/>
      <c r="O123" s="117"/>
      <c r="P123" s="115"/>
      <c r="Q123" s="118"/>
      <c r="R123" s="117"/>
      <c r="S123" s="115"/>
      <c r="T123" s="118"/>
      <c r="U123" s="117"/>
      <c r="V123" s="115"/>
      <c r="W123" s="118"/>
      <c r="X123" s="117"/>
      <c r="Y123" s="115"/>
      <c r="Z123" s="118"/>
      <c r="AA123" s="117"/>
    </row>
    <row r="124" spans="1:29" ht="30" customHeight="1" thickBot="1" x14ac:dyDescent="0.3">
      <c r="B124" s="27"/>
      <c r="C124" s="27"/>
      <c r="D124" s="27"/>
      <c r="E124" s="35"/>
      <c r="F124" s="26"/>
      <c r="G124" s="119"/>
      <c r="H124" s="120"/>
      <c r="I124" s="120"/>
      <c r="J124" s="119"/>
      <c r="K124" s="120"/>
      <c r="L124" s="121"/>
      <c r="M124" s="119"/>
      <c r="N124" s="120"/>
      <c r="O124" s="121"/>
      <c r="P124" s="119"/>
      <c r="Q124" s="120"/>
      <c r="R124" s="121"/>
      <c r="S124" s="119"/>
      <c r="T124" s="120"/>
      <c r="U124" s="121"/>
      <c r="V124" s="119"/>
      <c r="W124" s="120"/>
      <c r="X124" s="121"/>
      <c r="Y124" s="119"/>
      <c r="Z124" s="120"/>
      <c r="AA124" s="121"/>
    </row>
    <row r="125" spans="1:29" ht="30" customHeight="1" thickTop="1" x14ac:dyDescent="0.25">
      <c r="B125" s="30"/>
      <c r="C125" s="30"/>
      <c r="D125" s="30"/>
      <c r="E125" s="36"/>
      <c r="F125" s="31" t="s">
        <v>372</v>
      </c>
      <c r="G125" s="32" t="str">
        <f>IF(SUM(G114:G124)=0,"",SUM(G114:G124))</f>
        <v/>
      </c>
      <c r="H125" s="33"/>
      <c r="I125" s="33"/>
      <c r="J125" s="32" t="str">
        <f>IF(SUM(J114:J124)=0,"",SUM(J114:J124))</f>
        <v/>
      </c>
      <c r="K125" s="33"/>
      <c r="L125" s="34"/>
      <c r="M125" s="32" t="str">
        <f>IF(SUM(M114:M124)=0,"",SUM(M114:M124))</f>
        <v/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 t="str">
        <f>IF(SUM(V114:V124)=0,"",SUM(V114:V124))</f>
        <v/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0</v>
      </c>
    </row>
    <row r="126" spans="1:29" ht="30" customHeight="1" x14ac:dyDescent="0.25">
      <c r="B126" s="21"/>
      <c r="C126" s="21"/>
      <c r="D126" s="21"/>
      <c r="E126" s="23"/>
      <c r="F126" s="22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 t="str">
        <f>IF(SUM(L114:L116)=0,"",SUM(L114:L116))</f>
        <v/>
      </c>
      <c r="M126" s="12"/>
      <c r="N126" s="15"/>
      <c r="O126" s="15" t="str">
        <f>IF(SUM(O114:O116)=0,"",SUM(O114:O116))</f>
        <v/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 t="str">
        <f>IF(SUM(X114:X116)=0,"",SUM(X114:X116))</f>
        <v/>
      </c>
      <c r="Y126" s="12"/>
      <c r="Z126" s="15"/>
      <c r="AA126" s="15" t="str">
        <f>IF(SUM(AA114:AA116)=0,"",SUM(AA114:AA116))</f>
        <v/>
      </c>
      <c r="AB126" s="2">
        <f>SUM(G126:AA126)</f>
        <v>0</v>
      </c>
      <c r="AC126" s="3">
        <f>INT(SUM(G126:AA126)/3)</f>
        <v>0</v>
      </c>
    </row>
    <row r="127" spans="1:29" ht="30" customHeight="1" thickBot="1" x14ac:dyDescent="0.3">
      <c r="B127" s="21"/>
      <c r="C127" s="21"/>
      <c r="D127" s="21"/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/>
      <c r="C128" s="21"/>
      <c r="D128" s="21"/>
      <c r="E128" s="24"/>
      <c r="F128" s="18"/>
      <c r="G128" s="124">
        <f>IF((AB125-AC126)&lt;0,0,AB125-AC126)</f>
        <v>0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/>
      <c r="C129" s="21"/>
      <c r="D129" s="21"/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/>
      <c r="C130" s="21"/>
      <c r="D130" s="21"/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/>
      <c r="C131" s="21"/>
      <c r="D131" s="21"/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f>A1</f>
        <v>4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4</v>
      </c>
      <c r="F133" s="143"/>
      <c r="G133" s="143"/>
      <c r="H133" s="143"/>
      <c r="I133" s="143"/>
      <c r="J133" s="144">
        <f>INDEX(Diary!$C:$C,MATCH(A133,Diary!$A:$A,0))</f>
        <v>41911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MURDER ON ZIDANE'S FLOOR</v>
      </c>
      <c r="C135" s="131"/>
      <c r="D135" s="132"/>
      <c r="E135" s="136" t="str">
        <f>INDEX(Owners!$A:$A,MATCH(B135,Owners!$B:$B,0))</f>
        <v>Rob Emmison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f>A4+3</f>
        <v>29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/>
      <c r="C137" s="8"/>
      <c r="D137" s="8"/>
      <c r="E137" s="84"/>
      <c r="F137" s="26"/>
      <c r="G137" s="112"/>
      <c r="H137" s="113" t="s">
        <v>397</v>
      </c>
      <c r="I137" s="114"/>
      <c r="J137" s="112"/>
      <c r="K137" s="113" t="s">
        <v>397</v>
      </c>
      <c r="L137" s="114"/>
      <c r="M137" s="115"/>
      <c r="N137" s="116" t="s">
        <v>397</v>
      </c>
      <c r="O137" s="117"/>
      <c r="P137" s="115"/>
      <c r="Q137" s="116" t="s">
        <v>397</v>
      </c>
      <c r="R137" s="117"/>
      <c r="S137" s="115"/>
      <c r="T137" s="116" t="s">
        <v>397</v>
      </c>
      <c r="U137" s="117"/>
      <c r="V137" s="115"/>
      <c r="W137" s="116" t="s">
        <v>397</v>
      </c>
      <c r="X137" s="117"/>
      <c r="Y137" s="115"/>
      <c r="Z137" s="116" t="s">
        <v>397</v>
      </c>
      <c r="AA137" s="117"/>
    </row>
    <row r="138" spans="1:28" ht="30" customHeight="1" x14ac:dyDescent="0.25">
      <c r="B138" s="8"/>
      <c r="C138" s="8"/>
      <c r="D138" s="8"/>
      <c r="E138" s="8"/>
      <c r="F138" s="26"/>
      <c r="G138" s="115"/>
      <c r="H138" s="116" t="s">
        <v>397</v>
      </c>
      <c r="I138" s="118"/>
      <c r="J138" s="115"/>
      <c r="K138" s="116" t="s">
        <v>397</v>
      </c>
      <c r="L138" s="117"/>
      <c r="M138" s="115"/>
      <c r="N138" s="116" t="s">
        <v>397</v>
      </c>
      <c r="O138" s="117"/>
      <c r="P138" s="115"/>
      <c r="Q138" s="116" t="s">
        <v>397</v>
      </c>
      <c r="R138" s="117"/>
      <c r="S138" s="115"/>
      <c r="T138" s="116" t="s">
        <v>397</v>
      </c>
      <c r="U138" s="117"/>
      <c r="V138" s="115"/>
      <c r="W138" s="116" t="s">
        <v>397</v>
      </c>
      <c r="X138" s="117"/>
      <c r="Y138" s="115"/>
      <c r="Z138" s="116" t="s">
        <v>397</v>
      </c>
      <c r="AA138" s="117"/>
    </row>
    <row r="139" spans="1:28" ht="30" customHeight="1" x14ac:dyDescent="0.25">
      <c r="B139" s="8"/>
      <c r="C139" s="8"/>
      <c r="D139" s="8"/>
      <c r="E139" s="8"/>
      <c r="F139" s="26"/>
      <c r="G139" s="115"/>
      <c r="H139" s="116" t="s">
        <v>397</v>
      </c>
      <c r="I139" s="118"/>
      <c r="J139" s="115"/>
      <c r="K139" s="116" t="s">
        <v>397</v>
      </c>
      <c r="L139" s="117"/>
      <c r="M139" s="115"/>
      <c r="N139" s="116" t="s">
        <v>397</v>
      </c>
      <c r="O139" s="117"/>
      <c r="P139" s="115"/>
      <c r="Q139" s="116" t="s">
        <v>397</v>
      </c>
      <c r="R139" s="117"/>
      <c r="S139" s="115"/>
      <c r="T139" s="116" t="s">
        <v>397</v>
      </c>
      <c r="U139" s="117"/>
      <c r="V139" s="115"/>
      <c r="W139" s="116" t="s">
        <v>397</v>
      </c>
      <c r="X139" s="117"/>
      <c r="Y139" s="115"/>
      <c r="Z139" s="116" t="s">
        <v>397</v>
      </c>
      <c r="AA139" s="117"/>
    </row>
    <row r="140" spans="1:28" ht="30" customHeight="1" x14ac:dyDescent="0.25">
      <c r="B140" s="8"/>
      <c r="C140" s="8"/>
      <c r="D140" s="8"/>
      <c r="E140" s="8"/>
      <c r="F140" s="26"/>
      <c r="G140" s="115"/>
      <c r="H140" s="118"/>
      <c r="I140" s="118"/>
      <c r="J140" s="115"/>
      <c r="K140" s="118"/>
      <c r="L140" s="117"/>
      <c r="M140" s="115"/>
      <c r="N140" s="118"/>
      <c r="O140" s="117"/>
      <c r="P140" s="115"/>
      <c r="Q140" s="118"/>
      <c r="R140" s="117"/>
      <c r="S140" s="115"/>
      <c r="T140" s="118"/>
      <c r="U140" s="117"/>
      <c r="V140" s="115"/>
      <c r="W140" s="118"/>
      <c r="X140" s="117"/>
      <c r="Y140" s="115"/>
      <c r="Z140" s="118"/>
      <c r="AA140" s="117"/>
    </row>
    <row r="141" spans="1:28" ht="30" customHeight="1" x14ac:dyDescent="0.25">
      <c r="B141" s="8"/>
      <c r="C141" s="8"/>
      <c r="D141" s="8"/>
      <c r="E141" s="8"/>
      <c r="F141" s="26"/>
      <c r="G141" s="115"/>
      <c r="H141" s="118"/>
      <c r="I141" s="118"/>
      <c r="J141" s="115"/>
      <c r="K141" s="118"/>
      <c r="L141" s="117"/>
      <c r="M141" s="115"/>
      <c r="N141" s="118"/>
      <c r="O141" s="117"/>
      <c r="P141" s="115"/>
      <c r="Q141" s="118"/>
      <c r="R141" s="117"/>
      <c r="S141" s="115"/>
      <c r="T141" s="118"/>
      <c r="U141" s="117"/>
      <c r="V141" s="115"/>
      <c r="W141" s="118"/>
      <c r="X141" s="117"/>
      <c r="Y141" s="115"/>
      <c r="Z141" s="118"/>
      <c r="AA141" s="117"/>
    </row>
    <row r="142" spans="1:28" ht="30" customHeight="1" x14ac:dyDescent="0.25">
      <c r="B142" s="8"/>
      <c r="C142" s="8"/>
      <c r="D142" s="8"/>
      <c r="E142" s="8"/>
      <c r="F142" s="26"/>
      <c r="G142" s="115"/>
      <c r="H142" s="118"/>
      <c r="I142" s="118"/>
      <c r="J142" s="115"/>
      <c r="K142" s="118"/>
      <c r="L142" s="117"/>
      <c r="M142" s="115"/>
      <c r="N142" s="118"/>
      <c r="O142" s="117"/>
      <c r="P142" s="115"/>
      <c r="Q142" s="118"/>
      <c r="R142" s="117"/>
      <c r="S142" s="115"/>
      <c r="T142" s="118"/>
      <c r="U142" s="117"/>
      <c r="V142" s="115"/>
      <c r="W142" s="118"/>
      <c r="X142" s="117"/>
      <c r="Y142" s="115"/>
      <c r="Z142" s="118"/>
      <c r="AA142" s="117"/>
    </row>
    <row r="143" spans="1:28" ht="30" customHeight="1" x14ac:dyDescent="0.25">
      <c r="B143" s="8"/>
      <c r="C143" s="8"/>
      <c r="D143" s="8"/>
      <c r="E143" s="8"/>
      <c r="F143" s="26"/>
      <c r="G143" s="115"/>
      <c r="H143" s="118"/>
      <c r="I143" s="118"/>
      <c r="J143" s="115"/>
      <c r="K143" s="118"/>
      <c r="L143" s="117"/>
      <c r="M143" s="115"/>
      <c r="N143" s="118"/>
      <c r="O143" s="117"/>
      <c r="P143" s="115"/>
      <c r="Q143" s="118"/>
      <c r="R143" s="117"/>
      <c r="S143" s="115"/>
      <c r="T143" s="118"/>
      <c r="U143" s="117"/>
      <c r="V143" s="115"/>
      <c r="W143" s="118"/>
      <c r="X143" s="117"/>
      <c r="Y143" s="115"/>
      <c r="Z143" s="118"/>
      <c r="AA143" s="117"/>
    </row>
    <row r="144" spans="1:28" ht="30" customHeight="1" x14ac:dyDescent="0.25">
      <c r="B144" s="8"/>
      <c r="C144" s="8"/>
      <c r="D144" s="8"/>
      <c r="E144" s="8"/>
      <c r="F144" s="26"/>
      <c r="G144" s="115"/>
      <c r="H144" s="118"/>
      <c r="I144" s="118"/>
      <c r="J144" s="115"/>
      <c r="K144" s="118"/>
      <c r="L144" s="117"/>
      <c r="M144" s="115"/>
      <c r="N144" s="118"/>
      <c r="O144" s="117"/>
      <c r="P144" s="115"/>
      <c r="Q144" s="118"/>
      <c r="R144" s="117"/>
      <c r="S144" s="115"/>
      <c r="T144" s="118"/>
      <c r="U144" s="117"/>
      <c r="V144" s="115"/>
      <c r="W144" s="118"/>
      <c r="X144" s="117"/>
      <c r="Y144" s="115"/>
      <c r="Z144" s="118"/>
      <c r="AA144" s="117"/>
    </row>
    <row r="145" spans="1:29" ht="30" customHeight="1" x14ac:dyDescent="0.25">
      <c r="B145" s="8"/>
      <c r="C145" s="8"/>
      <c r="D145" s="8"/>
      <c r="E145" s="8"/>
      <c r="F145" s="26"/>
      <c r="G145" s="115"/>
      <c r="H145" s="118"/>
      <c r="I145" s="118"/>
      <c r="J145" s="115"/>
      <c r="K145" s="118"/>
      <c r="L145" s="117"/>
      <c r="M145" s="115"/>
      <c r="N145" s="118"/>
      <c r="O145" s="117"/>
      <c r="P145" s="115"/>
      <c r="Q145" s="118"/>
      <c r="R145" s="117"/>
      <c r="S145" s="115"/>
      <c r="T145" s="118"/>
      <c r="U145" s="117"/>
      <c r="V145" s="115"/>
      <c r="W145" s="118"/>
      <c r="X145" s="117"/>
      <c r="Y145" s="115"/>
      <c r="Z145" s="118"/>
      <c r="AA145" s="117"/>
    </row>
    <row r="146" spans="1:29" ht="30" customHeight="1" x14ac:dyDescent="0.25">
      <c r="B146" s="8"/>
      <c r="C146" s="8"/>
      <c r="D146" s="8"/>
      <c r="E146" s="8"/>
      <c r="F146" s="26"/>
      <c r="G146" s="115"/>
      <c r="H146" s="118"/>
      <c r="I146" s="118"/>
      <c r="J146" s="115"/>
      <c r="K146" s="118"/>
      <c r="L146" s="117"/>
      <c r="M146" s="115"/>
      <c r="N146" s="118"/>
      <c r="O146" s="117"/>
      <c r="P146" s="115"/>
      <c r="Q146" s="118"/>
      <c r="R146" s="117"/>
      <c r="S146" s="115"/>
      <c r="T146" s="118"/>
      <c r="U146" s="117"/>
      <c r="V146" s="115"/>
      <c r="W146" s="118"/>
      <c r="X146" s="117"/>
      <c r="Y146" s="115"/>
      <c r="Z146" s="118"/>
      <c r="AA146" s="117"/>
    </row>
    <row r="147" spans="1:29" ht="30" customHeight="1" thickBot="1" x14ac:dyDescent="0.3">
      <c r="B147" s="27"/>
      <c r="C147" s="27"/>
      <c r="D147" s="27"/>
      <c r="E147" s="27"/>
      <c r="F147" s="26"/>
      <c r="G147" s="119"/>
      <c r="H147" s="120"/>
      <c r="I147" s="120"/>
      <c r="J147" s="119"/>
      <c r="K147" s="120"/>
      <c r="L147" s="121"/>
      <c r="M147" s="119"/>
      <c r="N147" s="120"/>
      <c r="O147" s="121"/>
      <c r="P147" s="119"/>
      <c r="Q147" s="120"/>
      <c r="R147" s="121"/>
      <c r="S147" s="119"/>
      <c r="T147" s="120"/>
      <c r="U147" s="121"/>
      <c r="V147" s="119"/>
      <c r="W147" s="120"/>
      <c r="X147" s="121"/>
      <c r="Y147" s="119"/>
      <c r="Z147" s="120"/>
      <c r="AA147" s="121"/>
    </row>
    <row r="148" spans="1:29" ht="30" customHeight="1" thickTop="1" x14ac:dyDescent="0.25">
      <c r="B148" s="30"/>
      <c r="C148" s="30"/>
      <c r="D148" s="30"/>
      <c r="E148" s="30"/>
      <c r="F148" s="31" t="s">
        <v>372</v>
      </c>
      <c r="G148" s="32" t="str">
        <f>IF(SUM(G137:G147)=0,"",SUM(G137:G147))</f>
        <v/>
      </c>
      <c r="H148" s="33"/>
      <c r="I148" s="33"/>
      <c r="J148" s="32" t="str">
        <f>IF(SUM(J137:J147)=0,"",SUM(J137:J147))</f>
        <v/>
      </c>
      <c r="K148" s="33"/>
      <c r="L148" s="34"/>
      <c r="M148" s="32" t="str">
        <f>IF(SUM(M137:M147)=0,"",SUM(M137:M147))</f>
        <v/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 t="str">
        <f>IF(SUM(V137:V147)=0,"",SUM(V137:V147))</f>
        <v/>
      </c>
      <c r="W148" s="33"/>
      <c r="X148" s="34"/>
      <c r="Y148" s="32" t="str">
        <f>IF(SUM(Y137:Y147)=0,"",SUM(Y137:Y147))</f>
        <v/>
      </c>
      <c r="Z148" s="33"/>
      <c r="AA148" s="34"/>
      <c r="AB148" s="2">
        <f>SUM(G148:AA148)</f>
        <v>0</v>
      </c>
    </row>
    <row r="149" spans="1:29" ht="30" customHeight="1" x14ac:dyDescent="0.25">
      <c r="B149" s="21"/>
      <c r="C149" s="21"/>
      <c r="D149" s="21"/>
      <c r="E149" s="21"/>
      <c r="F149" s="22" t="s">
        <v>375</v>
      </c>
      <c r="G149" s="12"/>
      <c r="H149" s="15"/>
      <c r="I149" s="15" t="str">
        <f>IF(SUM(I137:I139)=0,"",SUM(I137:I139))</f>
        <v/>
      </c>
      <c r="J149" s="12"/>
      <c r="K149" s="15"/>
      <c r="L149" s="15" t="str">
        <f>IF(SUM(L137:L139)=0,"",SUM(L137:L139))</f>
        <v/>
      </c>
      <c r="M149" s="12"/>
      <c r="N149" s="15"/>
      <c r="O149" s="15" t="str">
        <f>IF(SUM(O137:O139)=0,"",SUM(O137:O139))</f>
        <v/>
      </c>
      <c r="P149" s="12"/>
      <c r="Q149" s="15"/>
      <c r="R149" s="15" t="str">
        <f>IF(SUM(R137:R139)=0,"",SUM(R137:R139))</f>
        <v/>
      </c>
      <c r="S149" s="12"/>
      <c r="T149" s="15"/>
      <c r="U149" s="15" t="str">
        <f>IF(SUM(U137:U139)=0,"",SUM(U137:U139))</f>
        <v/>
      </c>
      <c r="V149" s="12"/>
      <c r="W149" s="15"/>
      <c r="X149" s="15" t="str">
        <f>IF(SUM(X137:X139)=0,"",SUM(X137:X139))</f>
        <v/>
      </c>
      <c r="Y149" s="12"/>
      <c r="Z149" s="15"/>
      <c r="AA149" s="15" t="str">
        <f>IF(SUM(AA137:AA139)=0,"",SUM(AA137:AA139))</f>
        <v/>
      </c>
      <c r="AB149" s="2">
        <f>SUM(G149:AA149)</f>
        <v>0</v>
      </c>
      <c r="AC149" s="3">
        <f>INT(SUM(G149:AA149)/3)</f>
        <v>0</v>
      </c>
    </row>
    <row r="150" spans="1:29" ht="30" customHeight="1" thickBot="1" x14ac:dyDescent="0.3">
      <c r="B150" s="21"/>
      <c r="C150" s="21"/>
      <c r="D150" s="21"/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/>
      <c r="C151" s="21"/>
      <c r="D151" s="21"/>
      <c r="E151" s="21"/>
      <c r="F151" s="18"/>
      <c r="G151" s="124">
        <f>IF((AB148-AC149)&lt;0,0,AB148-AC149)</f>
        <v>0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/>
      <c r="C152" s="21"/>
      <c r="D152" s="21"/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/>
      <c r="C153" s="21"/>
      <c r="D153" s="21"/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/>
      <c r="C154" s="21"/>
      <c r="D154" s="21"/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REAL MADRID ICULE UNITED</v>
      </c>
      <c r="C156" s="131"/>
      <c r="D156" s="132"/>
      <c r="E156" s="136" t="str">
        <f>INDEX(Owners!$A:$A,MATCH(B156,Owners!$B:$B,0))</f>
        <v>Nigel Heyes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f>A4+3</f>
        <v>29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/>
      <c r="C158" s="8"/>
      <c r="D158" s="8"/>
      <c r="E158" s="85"/>
      <c r="F158" s="26"/>
      <c r="G158" s="112"/>
      <c r="H158" s="113" t="s">
        <v>397</v>
      </c>
      <c r="I158" s="114"/>
      <c r="J158" s="112"/>
      <c r="K158" s="113" t="s">
        <v>397</v>
      </c>
      <c r="L158" s="114"/>
      <c r="M158" s="115"/>
      <c r="N158" s="116" t="s">
        <v>397</v>
      </c>
      <c r="O158" s="117"/>
      <c r="P158" s="115"/>
      <c r="Q158" s="116" t="s">
        <v>397</v>
      </c>
      <c r="R158" s="117"/>
      <c r="S158" s="115"/>
      <c r="T158" s="116" t="s">
        <v>397</v>
      </c>
      <c r="U158" s="117"/>
      <c r="V158" s="115"/>
      <c r="W158" s="116" t="s">
        <v>397</v>
      </c>
      <c r="X158" s="117"/>
      <c r="Y158" s="115"/>
      <c r="Z158" s="116" t="s">
        <v>397</v>
      </c>
      <c r="AA158" s="117"/>
    </row>
    <row r="159" spans="1:29" ht="30" customHeight="1" x14ac:dyDescent="0.25">
      <c r="B159" s="8"/>
      <c r="C159" s="8"/>
      <c r="D159" s="8"/>
      <c r="E159" s="20"/>
      <c r="F159" s="26"/>
      <c r="G159" s="115"/>
      <c r="H159" s="116" t="s">
        <v>397</v>
      </c>
      <c r="I159" s="118"/>
      <c r="J159" s="115"/>
      <c r="K159" s="116" t="s">
        <v>397</v>
      </c>
      <c r="L159" s="117"/>
      <c r="M159" s="115"/>
      <c r="N159" s="116" t="s">
        <v>397</v>
      </c>
      <c r="O159" s="117"/>
      <c r="P159" s="115"/>
      <c r="Q159" s="116" t="s">
        <v>397</v>
      </c>
      <c r="R159" s="117"/>
      <c r="S159" s="115"/>
      <c r="T159" s="116" t="s">
        <v>397</v>
      </c>
      <c r="U159" s="117"/>
      <c r="V159" s="115"/>
      <c r="W159" s="116" t="s">
        <v>397</v>
      </c>
      <c r="X159" s="117"/>
      <c r="Y159" s="115"/>
      <c r="Z159" s="116" t="s">
        <v>397</v>
      </c>
      <c r="AA159" s="117"/>
    </row>
    <row r="160" spans="1:29" ht="30" customHeight="1" x14ac:dyDescent="0.25">
      <c r="B160" s="8"/>
      <c r="C160" s="8"/>
      <c r="D160" s="8"/>
      <c r="E160" s="20"/>
      <c r="F160" s="26"/>
      <c r="G160" s="115"/>
      <c r="H160" s="116" t="s">
        <v>397</v>
      </c>
      <c r="I160" s="118"/>
      <c r="J160" s="115"/>
      <c r="K160" s="116" t="s">
        <v>397</v>
      </c>
      <c r="L160" s="117"/>
      <c r="M160" s="115"/>
      <c r="N160" s="116" t="s">
        <v>397</v>
      </c>
      <c r="O160" s="117"/>
      <c r="P160" s="115"/>
      <c r="Q160" s="116" t="s">
        <v>397</v>
      </c>
      <c r="R160" s="117"/>
      <c r="S160" s="115"/>
      <c r="T160" s="116" t="s">
        <v>397</v>
      </c>
      <c r="U160" s="117"/>
      <c r="V160" s="115"/>
      <c r="W160" s="116" t="s">
        <v>397</v>
      </c>
      <c r="X160" s="117"/>
      <c r="Y160" s="115"/>
      <c r="Z160" s="116" t="s">
        <v>397</v>
      </c>
      <c r="AA160" s="117"/>
    </row>
    <row r="161" spans="2:29" ht="30" customHeight="1" x14ac:dyDescent="0.25">
      <c r="B161" s="8"/>
      <c r="C161" s="8"/>
      <c r="D161" s="8"/>
      <c r="E161" s="20"/>
      <c r="F161" s="26"/>
      <c r="G161" s="115"/>
      <c r="H161" s="118"/>
      <c r="I161" s="118"/>
      <c r="J161" s="115"/>
      <c r="K161" s="118"/>
      <c r="L161" s="117"/>
      <c r="M161" s="115"/>
      <c r="N161" s="118"/>
      <c r="O161" s="117"/>
      <c r="P161" s="115"/>
      <c r="Q161" s="118"/>
      <c r="R161" s="117"/>
      <c r="S161" s="115"/>
      <c r="T161" s="118"/>
      <c r="U161" s="117"/>
      <c r="V161" s="115"/>
      <c r="W161" s="118"/>
      <c r="X161" s="117"/>
      <c r="Y161" s="115"/>
      <c r="Z161" s="118"/>
      <c r="AA161" s="117"/>
    </row>
    <row r="162" spans="2:29" ht="30" customHeight="1" x14ac:dyDescent="0.25">
      <c r="B162" s="8"/>
      <c r="C162" s="8"/>
      <c r="D162" s="8"/>
      <c r="E162" s="20"/>
      <c r="F162" s="26"/>
      <c r="G162" s="115"/>
      <c r="H162" s="118"/>
      <c r="I162" s="118"/>
      <c r="J162" s="115"/>
      <c r="K162" s="118"/>
      <c r="L162" s="117"/>
      <c r="M162" s="115"/>
      <c r="N162" s="118"/>
      <c r="O162" s="117"/>
      <c r="P162" s="115"/>
      <c r="Q162" s="118"/>
      <c r="R162" s="117"/>
      <c r="S162" s="115"/>
      <c r="T162" s="118"/>
      <c r="U162" s="117"/>
      <c r="V162" s="115"/>
      <c r="W162" s="118"/>
      <c r="X162" s="117"/>
      <c r="Y162" s="115"/>
      <c r="Z162" s="118"/>
      <c r="AA162" s="117"/>
    </row>
    <row r="163" spans="2:29" ht="30" customHeight="1" x14ac:dyDescent="0.25">
      <c r="B163" s="8"/>
      <c r="C163" s="8"/>
      <c r="D163" s="8"/>
      <c r="E163" s="20"/>
      <c r="F163" s="26"/>
      <c r="G163" s="115"/>
      <c r="H163" s="118"/>
      <c r="I163" s="118"/>
      <c r="J163" s="115"/>
      <c r="K163" s="118"/>
      <c r="L163" s="117"/>
      <c r="M163" s="115"/>
      <c r="N163" s="118"/>
      <c r="O163" s="117"/>
      <c r="P163" s="115"/>
      <c r="Q163" s="118"/>
      <c r="R163" s="117"/>
      <c r="S163" s="115"/>
      <c r="T163" s="118"/>
      <c r="U163" s="117"/>
      <c r="V163" s="115"/>
      <c r="W163" s="118"/>
      <c r="X163" s="117"/>
      <c r="Y163" s="115"/>
      <c r="Z163" s="118"/>
      <c r="AA163" s="117"/>
    </row>
    <row r="164" spans="2:29" ht="30" customHeight="1" x14ac:dyDescent="0.25">
      <c r="B164" s="8"/>
      <c r="C164" s="8"/>
      <c r="D164" s="8"/>
      <c r="E164" s="20"/>
      <c r="F164" s="26"/>
      <c r="G164" s="115"/>
      <c r="H164" s="118"/>
      <c r="I164" s="118"/>
      <c r="J164" s="115"/>
      <c r="K164" s="118"/>
      <c r="L164" s="117"/>
      <c r="M164" s="115"/>
      <c r="N164" s="118"/>
      <c r="O164" s="117"/>
      <c r="P164" s="115"/>
      <c r="Q164" s="118"/>
      <c r="R164" s="117"/>
      <c r="S164" s="115"/>
      <c r="T164" s="118"/>
      <c r="U164" s="117"/>
      <c r="V164" s="115"/>
      <c r="W164" s="118"/>
      <c r="X164" s="117"/>
      <c r="Y164" s="115"/>
      <c r="Z164" s="118"/>
      <c r="AA164" s="117"/>
    </row>
    <row r="165" spans="2:29" ht="30" customHeight="1" x14ac:dyDescent="0.25">
      <c r="B165" s="8"/>
      <c r="C165" s="8"/>
      <c r="D165" s="8"/>
      <c r="E165" s="20"/>
      <c r="F165" s="26"/>
      <c r="G165" s="115"/>
      <c r="H165" s="118"/>
      <c r="I165" s="118"/>
      <c r="J165" s="115"/>
      <c r="K165" s="118"/>
      <c r="L165" s="117"/>
      <c r="M165" s="115"/>
      <c r="N165" s="118"/>
      <c r="O165" s="117"/>
      <c r="P165" s="115"/>
      <c r="Q165" s="118"/>
      <c r="R165" s="117"/>
      <c r="S165" s="115"/>
      <c r="T165" s="118"/>
      <c r="U165" s="117"/>
      <c r="V165" s="115"/>
      <c r="W165" s="118"/>
      <c r="X165" s="117"/>
      <c r="Y165" s="115"/>
      <c r="Z165" s="118"/>
      <c r="AA165" s="117"/>
    </row>
    <row r="166" spans="2:29" ht="30" customHeight="1" x14ac:dyDescent="0.25">
      <c r="B166" s="8"/>
      <c r="C166" s="8"/>
      <c r="D166" s="8"/>
      <c r="E166" s="20"/>
      <c r="F166" s="26"/>
      <c r="G166" s="115"/>
      <c r="H166" s="118"/>
      <c r="I166" s="118"/>
      <c r="J166" s="115"/>
      <c r="K166" s="118"/>
      <c r="L166" s="117"/>
      <c r="M166" s="115"/>
      <c r="N166" s="118"/>
      <c r="O166" s="117"/>
      <c r="P166" s="115"/>
      <c r="Q166" s="118"/>
      <c r="R166" s="117"/>
      <c r="S166" s="115"/>
      <c r="T166" s="118"/>
      <c r="U166" s="117"/>
      <c r="V166" s="115"/>
      <c r="W166" s="118"/>
      <c r="X166" s="117"/>
      <c r="Y166" s="115"/>
      <c r="Z166" s="118"/>
      <c r="AA166" s="117"/>
    </row>
    <row r="167" spans="2:29" ht="30" customHeight="1" x14ac:dyDescent="0.25">
      <c r="B167" s="8"/>
      <c r="C167" s="8"/>
      <c r="D167" s="8"/>
      <c r="E167" s="20"/>
      <c r="F167" s="26"/>
      <c r="G167" s="115"/>
      <c r="H167" s="118"/>
      <c r="I167" s="118"/>
      <c r="J167" s="115"/>
      <c r="K167" s="118"/>
      <c r="L167" s="117"/>
      <c r="M167" s="115"/>
      <c r="N167" s="118"/>
      <c r="O167" s="117"/>
      <c r="P167" s="115"/>
      <c r="Q167" s="118"/>
      <c r="R167" s="117"/>
      <c r="S167" s="115"/>
      <c r="T167" s="118"/>
      <c r="U167" s="117"/>
      <c r="V167" s="115"/>
      <c r="W167" s="118"/>
      <c r="X167" s="117"/>
      <c r="Y167" s="115"/>
      <c r="Z167" s="118"/>
      <c r="AA167" s="117"/>
    </row>
    <row r="168" spans="2:29" ht="30" customHeight="1" thickBot="1" x14ac:dyDescent="0.3">
      <c r="B168" s="27"/>
      <c r="C168" s="27"/>
      <c r="D168" s="27"/>
      <c r="E168" s="35"/>
      <c r="F168" s="26"/>
      <c r="G168" s="119"/>
      <c r="H168" s="120"/>
      <c r="I168" s="120"/>
      <c r="J168" s="119"/>
      <c r="K168" s="120"/>
      <c r="L168" s="121"/>
      <c r="M168" s="119"/>
      <c r="N168" s="120"/>
      <c r="O168" s="121"/>
      <c r="P168" s="119"/>
      <c r="Q168" s="120"/>
      <c r="R168" s="121"/>
      <c r="S168" s="119"/>
      <c r="T168" s="120"/>
      <c r="U168" s="121"/>
      <c r="V168" s="119"/>
      <c r="W168" s="120"/>
      <c r="X168" s="121"/>
      <c r="Y168" s="119"/>
      <c r="Z168" s="120"/>
      <c r="AA168" s="121"/>
    </row>
    <row r="169" spans="2:29" ht="30" customHeight="1" thickTop="1" x14ac:dyDescent="0.25">
      <c r="B169" s="30"/>
      <c r="C169" s="30"/>
      <c r="D169" s="30"/>
      <c r="E169" s="36"/>
      <c r="F169" s="31" t="s">
        <v>372</v>
      </c>
      <c r="G169" s="32" t="str">
        <f>IF(SUM(G158:G168)=0,"",SUM(G158:G168))</f>
        <v/>
      </c>
      <c r="H169" s="33"/>
      <c r="I169" s="33"/>
      <c r="J169" s="32" t="str">
        <f>IF(SUM(J158:J168)=0,"",SUM(J158:J168))</f>
        <v/>
      </c>
      <c r="K169" s="33"/>
      <c r="L169" s="34"/>
      <c r="M169" s="32" t="str">
        <f>IF(SUM(M158:M168)=0,"",SUM(M158:M168))</f>
        <v/>
      </c>
      <c r="N169" s="33"/>
      <c r="O169" s="34"/>
      <c r="P169" s="32" t="str">
        <f>IF(SUM(P158:P168)=0,"",SUM(P158:P168))</f>
        <v/>
      </c>
      <c r="Q169" s="33"/>
      <c r="R169" s="34"/>
      <c r="S169" s="32" t="str">
        <f>IF(SUM(S158:S168)=0,"",SUM(S158:S168))</f>
        <v/>
      </c>
      <c r="T169" s="33"/>
      <c r="U169" s="34"/>
      <c r="V169" s="32" t="str">
        <f>IF(SUM(V158:V168)=0,"",SUM(V158:V168))</f>
        <v/>
      </c>
      <c r="W169" s="33"/>
      <c r="X169" s="34"/>
      <c r="Y169" s="32" t="str">
        <f>IF(SUM(Y158:Y168)=0,"",SUM(Y158:Y168))</f>
        <v/>
      </c>
      <c r="Z169" s="33"/>
      <c r="AA169" s="34"/>
      <c r="AB169" s="2">
        <f>SUM(G169:AA169)</f>
        <v>0</v>
      </c>
    </row>
    <row r="170" spans="2:29" ht="30" customHeight="1" x14ac:dyDescent="0.25">
      <c r="B170" s="21"/>
      <c r="C170" s="21"/>
      <c r="D170" s="21"/>
      <c r="E170" s="23"/>
      <c r="F170" s="22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 t="str">
        <f>IF(SUM(L158:L160)=0,"",SUM(L158:L160))</f>
        <v/>
      </c>
      <c r="M170" s="12"/>
      <c r="N170" s="15"/>
      <c r="O170" s="15" t="str">
        <f>IF(SUM(O158:O160)=0,"",SUM(O158:O160))</f>
        <v/>
      </c>
      <c r="P170" s="12"/>
      <c r="Q170" s="15"/>
      <c r="R170" s="15" t="str">
        <f>IF(SUM(R158:R160)=0,"",SUM(R158:R160))</f>
        <v/>
      </c>
      <c r="S170" s="12"/>
      <c r="T170" s="15"/>
      <c r="U170" s="15" t="str">
        <f>IF(SUM(U158:U160)=0,"",SUM(U158:U160))</f>
        <v/>
      </c>
      <c r="V170" s="12"/>
      <c r="W170" s="15"/>
      <c r="X170" s="15" t="str">
        <f>IF(SUM(X158:X160)=0,"",SUM(X158:X160))</f>
        <v/>
      </c>
      <c r="Y170" s="12"/>
      <c r="Z170" s="15"/>
      <c r="AA170" s="15" t="str">
        <f>IF(SUM(AA158:AA160)=0,"",SUM(AA158:AA160))</f>
        <v/>
      </c>
      <c r="AB170" s="2">
        <f>SUM(G170:AA170)</f>
        <v>0</v>
      </c>
      <c r="AC170" s="3">
        <f>INT(SUM(G170:AA170)/3)</f>
        <v>0</v>
      </c>
    </row>
    <row r="171" spans="2:29" ht="30" customHeight="1" thickBot="1" x14ac:dyDescent="0.3">
      <c r="B171" s="21"/>
      <c r="C171" s="21"/>
      <c r="D171" s="21"/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/>
      <c r="C172" s="21"/>
      <c r="D172" s="21"/>
      <c r="E172" s="24"/>
      <c r="F172" s="18"/>
      <c r="G172" s="124">
        <f>IF((AB169-AC170)&lt;0,0,AB169-AC170)</f>
        <v>0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/>
      <c r="C173" s="21"/>
      <c r="D173" s="21"/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/>
      <c r="C174" s="21"/>
      <c r="D174" s="21"/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/>
      <c r="C175" s="21"/>
      <c r="D175" s="21"/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f>A1</f>
        <v>4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4</v>
      </c>
      <c r="F177" s="143"/>
      <c r="G177" s="143"/>
      <c r="H177" s="143"/>
      <c r="I177" s="143"/>
      <c r="J177" s="144">
        <f>INDEX(Diary!$C:$C,MATCH(A177,Diary!$A:$A,0))</f>
        <v>41911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LOCOMOTIVE LEIGHPZIG</v>
      </c>
      <c r="C179" s="131"/>
      <c r="D179" s="132"/>
      <c r="E179" s="136" t="str">
        <f>INDEX(Owners!$A:$A,MATCH(B179,Owners!$B:$B,0))</f>
        <v>Mo Sudell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f>A4+4</f>
        <v>30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/>
      <c r="C181" s="8"/>
      <c r="D181" s="8"/>
      <c r="E181" s="84"/>
      <c r="F181" s="26"/>
      <c r="G181" s="112"/>
      <c r="H181" s="113" t="s">
        <v>397</v>
      </c>
      <c r="I181" s="114"/>
      <c r="J181" s="112"/>
      <c r="K181" s="113" t="s">
        <v>397</v>
      </c>
      <c r="L181" s="114"/>
      <c r="M181" s="115"/>
      <c r="N181" s="116" t="s">
        <v>397</v>
      </c>
      <c r="O181" s="117"/>
      <c r="P181" s="115"/>
      <c r="Q181" s="116" t="s">
        <v>397</v>
      </c>
      <c r="R181" s="117"/>
      <c r="S181" s="115"/>
      <c r="T181" s="116" t="s">
        <v>397</v>
      </c>
      <c r="U181" s="117"/>
      <c r="V181" s="115"/>
      <c r="W181" s="116" t="s">
        <v>397</v>
      </c>
      <c r="X181" s="117"/>
      <c r="Y181" s="115"/>
      <c r="Z181" s="116" t="s">
        <v>397</v>
      </c>
      <c r="AA181" s="117"/>
    </row>
    <row r="182" spans="1:28" ht="30" customHeight="1" x14ac:dyDescent="0.25">
      <c r="B182" s="8"/>
      <c r="C182" s="8"/>
      <c r="D182" s="8"/>
      <c r="E182" s="8"/>
      <c r="F182" s="26"/>
      <c r="G182" s="115"/>
      <c r="H182" s="116" t="s">
        <v>397</v>
      </c>
      <c r="I182" s="118"/>
      <c r="J182" s="115"/>
      <c r="K182" s="116" t="s">
        <v>397</v>
      </c>
      <c r="L182" s="117"/>
      <c r="M182" s="115"/>
      <c r="N182" s="116" t="s">
        <v>397</v>
      </c>
      <c r="O182" s="117"/>
      <c r="P182" s="115"/>
      <c r="Q182" s="116" t="s">
        <v>397</v>
      </c>
      <c r="R182" s="117"/>
      <c r="S182" s="115"/>
      <c r="T182" s="116" t="s">
        <v>397</v>
      </c>
      <c r="U182" s="117"/>
      <c r="V182" s="115"/>
      <c r="W182" s="116" t="s">
        <v>397</v>
      </c>
      <c r="X182" s="117"/>
      <c r="Y182" s="115"/>
      <c r="Z182" s="116" t="s">
        <v>397</v>
      </c>
      <c r="AA182" s="117"/>
    </row>
    <row r="183" spans="1:28" ht="30" customHeight="1" x14ac:dyDescent="0.25">
      <c r="B183" s="8"/>
      <c r="C183" s="8"/>
      <c r="D183" s="8"/>
      <c r="E183" s="8"/>
      <c r="F183" s="26"/>
      <c r="G183" s="115"/>
      <c r="H183" s="116" t="s">
        <v>397</v>
      </c>
      <c r="I183" s="118"/>
      <c r="J183" s="115"/>
      <c r="K183" s="116" t="s">
        <v>397</v>
      </c>
      <c r="L183" s="117"/>
      <c r="M183" s="115"/>
      <c r="N183" s="116" t="s">
        <v>397</v>
      </c>
      <c r="O183" s="117"/>
      <c r="P183" s="115"/>
      <c r="Q183" s="116" t="s">
        <v>397</v>
      </c>
      <c r="R183" s="117"/>
      <c r="S183" s="115"/>
      <c r="T183" s="116" t="s">
        <v>397</v>
      </c>
      <c r="U183" s="117"/>
      <c r="V183" s="115"/>
      <c r="W183" s="116" t="s">
        <v>397</v>
      </c>
      <c r="X183" s="117"/>
      <c r="Y183" s="115"/>
      <c r="Z183" s="116" t="s">
        <v>397</v>
      </c>
      <c r="AA183" s="117"/>
    </row>
    <row r="184" spans="1:28" ht="30" customHeight="1" x14ac:dyDescent="0.25">
      <c r="B184" s="8"/>
      <c r="C184" s="8"/>
      <c r="D184" s="8"/>
      <c r="E184" s="8"/>
      <c r="F184" s="26"/>
      <c r="G184" s="115"/>
      <c r="H184" s="118"/>
      <c r="I184" s="118"/>
      <c r="J184" s="115"/>
      <c r="K184" s="118"/>
      <c r="L184" s="117"/>
      <c r="M184" s="115"/>
      <c r="N184" s="118"/>
      <c r="O184" s="117"/>
      <c r="P184" s="115"/>
      <c r="Q184" s="118"/>
      <c r="R184" s="117"/>
      <c r="S184" s="115"/>
      <c r="T184" s="118"/>
      <c r="U184" s="117"/>
      <c r="V184" s="115"/>
      <c r="W184" s="118"/>
      <c r="X184" s="117"/>
      <c r="Y184" s="115"/>
      <c r="Z184" s="118"/>
      <c r="AA184" s="117"/>
    </row>
    <row r="185" spans="1:28" ht="30" customHeight="1" x14ac:dyDescent="0.25">
      <c r="B185" s="8"/>
      <c r="C185" s="8"/>
      <c r="D185" s="8"/>
      <c r="E185" s="8"/>
      <c r="F185" s="26"/>
      <c r="G185" s="115"/>
      <c r="H185" s="118"/>
      <c r="I185" s="118"/>
      <c r="J185" s="115"/>
      <c r="K185" s="118"/>
      <c r="L185" s="117"/>
      <c r="M185" s="115"/>
      <c r="N185" s="118"/>
      <c r="O185" s="117"/>
      <c r="P185" s="115"/>
      <c r="Q185" s="118"/>
      <c r="R185" s="117"/>
      <c r="S185" s="115"/>
      <c r="T185" s="118"/>
      <c r="U185" s="117"/>
      <c r="V185" s="115"/>
      <c r="W185" s="118"/>
      <c r="X185" s="117"/>
      <c r="Y185" s="115"/>
      <c r="Z185" s="118"/>
      <c r="AA185" s="117"/>
    </row>
    <row r="186" spans="1:28" ht="30" customHeight="1" x14ac:dyDescent="0.25">
      <c r="B186" s="8"/>
      <c r="C186" s="8"/>
      <c r="D186" s="8"/>
      <c r="E186" s="8"/>
      <c r="F186" s="26"/>
      <c r="G186" s="115"/>
      <c r="H186" s="118"/>
      <c r="I186" s="118"/>
      <c r="J186" s="115"/>
      <c r="K186" s="118"/>
      <c r="L186" s="117"/>
      <c r="M186" s="115"/>
      <c r="N186" s="118"/>
      <c r="O186" s="117"/>
      <c r="P186" s="115"/>
      <c r="Q186" s="118"/>
      <c r="R186" s="117"/>
      <c r="S186" s="115"/>
      <c r="T186" s="118"/>
      <c r="U186" s="117"/>
      <c r="V186" s="115"/>
      <c r="W186" s="118"/>
      <c r="X186" s="117"/>
      <c r="Y186" s="115"/>
      <c r="Z186" s="118"/>
      <c r="AA186" s="117"/>
    </row>
    <row r="187" spans="1:28" ht="30" customHeight="1" x14ac:dyDescent="0.25">
      <c r="B187" s="8"/>
      <c r="C187" s="8"/>
      <c r="D187" s="8"/>
      <c r="E187" s="8"/>
      <c r="F187" s="26"/>
      <c r="G187" s="115"/>
      <c r="H187" s="118"/>
      <c r="I187" s="118"/>
      <c r="J187" s="115"/>
      <c r="K187" s="118"/>
      <c r="L187" s="117"/>
      <c r="M187" s="115"/>
      <c r="N187" s="118"/>
      <c r="O187" s="117"/>
      <c r="P187" s="115"/>
      <c r="Q187" s="118"/>
      <c r="R187" s="117"/>
      <c r="S187" s="115"/>
      <c r="T187" s="118"/>
      <c r="U187" s="117"/>
      <c r="V187" s="115"/>
      <c r="W187" s="118"/>
      <c r="X187" s="117"/>
      <c r="Y187" s="115"/>
      <c r="Z187" s="118"/>
      <c r="AA187" s="117"/>
    </row>
    <row r="188" spans="1:28" ht="30" customHeight="1" x14ac:dyDescent="0.25">
      <c r="B188" s="8"/>
      <c r="C188" s="8"/>
      <c r="D188" s="8"/>
      <c r="E188" s="8"/>
      <c r="F188" s="26"/>
      <c r="G188" s="115"/>
      <c r="H188" s="118"/>
      <c r="I188" s="118"/>
      <c r="J188" s="115"/>
      <c r="K188" s="118"/>
      <c r="L188" s="117"/>
      <c r="M188" s="115"/>
      <c r="N188" s="118"/>
      <c r="O188" s="117"/>
      <c r="P188" s="115"/>
      <c r="Q188" s="118"/>
      <c r="R188" s="117"/>
      <c r="S188" s="115"/>
      <c r="T188" s="118"/>
      <c r="U188" s="117"/>
      <c r="V188" s="115"/>
      <c r="W188" s="118"/>
      <c r="X188" s="117"/>
      <c r="Y188" s="115"/>
      <c r="Z188" s="118"/>
      <c r="AA188" s="117"/>
    </row>
    <row r="189" spans="1:28" ht="30" customHeight="1" x14ac:dyDescent="0.25">
      <c r="B189" s="8"/>
      <c r="C189" s="8"/>
      <c r="D189" s="8"/>
      <c r="E189" s="8"/>
      <c r="F189" s="26"/>
      <c r="G189" s="115"/>
      <c r="H189" s="118"/>
      <c r="I189" s="118"/>
      <c r="J189" s="115"/>
      <c r="K189" s="118"/>
      <c r="L189" s="117"/>
      <c r="M189" s="115"/>
      <c r="N189" s="118"/>
      <c r="O189" s="117"/>
      <c r="P189" s="115"/>
      <c r="Q189" s="118"/>
      <c r="R189" s="117"/>
      <c r="S189" s="115"/>
      <c r="T189" s="118"/>
      <c r="U189" s="117"/>
      <c r="V189" s="115"/>
      <c r="W189" s="118"/>
      <c r="X189" s="117"/>
      <c r="Y189" s="115"/>
      <c r="Z189" s="118"/>
      <c r="AA189" s="117"/>
    </row>
    <row r="190" spans="1:28" ht="30" customHeight="1" x14ac:dyDescent="0.25">
      <c r="B190" s="8"/>
      <c r="C190" s="8"/>
      <c r="D190" s="8"/>
      <c r="E190" s="8"/>
      <c r="F190" s="26"/>
      <c r="G190" s="115"/>
      <c r="H190" s="118"/>
      <c r="I190" s="118"/>
      <c r="J190" s="115"/>
      <c r="K190" s="118"/>
      <c r="L190" s="117"/>
      <c r="M190" s="115"/>
      <c r="N190" s="118"/>
      <c r="O190" s="117"/>
      <c r="P190" s="115"/>
      <c r="Q190" s="118"/>
      <c r="R190" s="117"/>
      <c r="S190" s="115"/>
      <c r="T190" s="118"/>
      <c r="U190" s="117"/>
      <c r="V190" s="115"/>
      <c r="W190" s="118"/>
      <c r="X190" s="117"/>
      <c r="Y190" s="115"/>
      <c r="Z190" s="118"/>
      <c r="AA190" s="117"/>
    </row>
    <row r="191" spans="1:28" ht="30" customHeight="1" thickBot="1" x14ac:dyDescent="0.3">
      <c r="B191" s="27"/>
      <c r="C191" s="27"/>
      <c r="D191" s="27"/>
      <c r="E191" s="27"/>
      <c r="F191" s="26"/>
      <c r="G191" s="119"/>
      <c r="H191" s="120"/>
      <c r="I191" s="120"/>
      <c r="J191" s="119"/>
      <c r="K191" s="120"/>
      <c r="L191" s="121"/>
      <c r="M191" s="119"/>
      <c r="N191" s="120"/>
      <c r="O191" s="121"/>
      <c r="P191" s="119"/>
      <c r="Q191" s="120"/>
      <c r="R191" s="121"/>
      <c r="S191" s="119"/>
      <c r="T191" s="120"/>
      <c r="U191" s="121"/>
      <c r="V191" s="119"/>
      <c r="W191" s="120"/>
      <c r="X191" s="121"/>
      <c r="Y191" s="119"/>
      <c r="Z191" s="120"/>
      <c r="AA191" s="121"/>
    </row>
    <row r="192" spans="1:28" ht="30" customHeight="1" thickTop="1" x14ac:dyDescent="0.25">
      <c r="B192" s="30"/>
      <c r="C192" s="30"/>
      <c r="D192" s="30"/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 t="str">
        <f>IF(SUM(M181:M191)=0,"",SUM(M181:M191))</f>
        <v/>
      </c>
      <c r="N192" s="33"/>
      <c r="O192" s="34"/>
      <c r="P192" s="32" t="str">
        <f>IF(SUM(P181:P191)=0,"",SUM(P181:P191))</f>
        <v/>
      </c>
      <c r="Q192" s="33"/>
      <c r="R192" s="34"/>
      <c r="S192" s="32" t="str">
        <f>IF(SUM(S181:S191)=0,"",SUM(S181:S191))</f>
        <v/>
      </c>
      <c r="T192" s="33"/>
      <c r="U192" s="34"/>
      <c r="V192" s="32" t="str">
        <f>IF(SUM(V181:V191)=0,"",SUM(V181:V191))</f>
        <v/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0</v>
      </c>
    </row>
    <row r="193" spans="1:29" ht="30" customHeight="1" x14ac:dyDescent="0.25">
      <c r="B193" s="21"/>
      <c r="C193" s="21"/>
      <c r="D193" s="21"/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 t="str">
        <f>IF(SUM(L181:L183)=0,"",SUM(L181:L183))</f>
        <v/>
      </c>
      <c r="M193" s="12"/>
      <c r="N193" s="15"/>
      <c r="O193" s="15" t="str">
        <f>IF(SUM(O181:O183)=0,"",SUM(O181:O183))</f>
        <v/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 t="str">
        <f>IF(SUM(X181:X183)=0,"",SUM(X181:X183))</f>
        <v/>
      </c>
      <c r="Y193" s="12"/>
      <c r="Z193" s="15"/>
      <c r="AA193" s="15" t="str">
        <f>IF(SUM(AA181:AA183)=0,"",SUM(AA181:AA183))</f>
        <v/>
      </c>
      <c r="AB193" s="2">
        <f>SUM(G193:AA193)</f>
        <v>0</v>
      </c>
      <c r="AC193" s="3">
        <f>INT(SUM(G193:AA193)/3)</f>
        <v>0</v>
      </c>
    </row>
    <row r="194" spans="1:29" ht="30" customHeight="1" thickBot="1" x14ac:dyDescent="0.3">
      <c r="B194" s="21"/>
      <c r="C194" s="21"/>
      <c r="D194" s="21"/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/>
      <c r="C195" s="21"/>
      <c r="D195" s="21"/>
      <c r="E195" s="21"/>
      <c r="F195" s="18"/>
      <c r="G195" s="124">
        <f>IF((AB192-AC193)&lt;0,0,AB192-AC193)</f>
        <v>0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/>
      <c r="C196" s="21"/>
      <c r="D196" s="21"/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/>
      <c r="C197" s="21"/>
      <c r="D197" s="21"/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/>
      <c r="C198" s="21"/>
      <c r="D198" s="21"/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SPORTING LESBIANS</v>
      </c>
      <c r="C200" s="131"/>
      <c r="D200" s="132"/>
      <c r="E200" s="136" t="str">
        <f>INDEX(Owners!$A:$A,MATCH(B200,Owners!$B:$B,0))</f>
        <v>Paul Fiddler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f>A4+4</f>
        <v>30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/>
      <c r="C202" s="8"/>
      <c r="D202" s="8"/>
      <c r="E202" s="85"/>
      <c r="F202" s="26"/>
      <c r="G202" s="112"/>
      <c r="H202" s="113"/>
      <c r="I202" s="114"/>
      <c r="J202" s="112"/>
      <c r="K202" s="113" t="s">
        <v>397</v>
      </c>
      <c r="L202" s="114"/>
      <c r="M202" s="115"/>
      <c r="N202" s="116" t="s">
        <v>397</v>
      </c>
      <c r="O202" s="117"/>
      <c r="P202" s="115"/>
      <c r="Q202" s="116" t="s">
        <v>397</v>
      </c>
      <c r="R202" s="117"/>
      <c r="S202" s="115"/>
      <c r="T202" s="116" t="s">
        <v>397</v>
      </c>
      <c r="U202" s="117"/>
      <c r="V202" s="115"/>
      <c r="W202" s="116" t="s">
        <v>397</v>
      </c>
      <c r="X202" s="117"/>
      <c r="Y202" s="115"/>
      <c r="Z202" s="116" t="s">
        <v>397</v>
      </c>
      <c r="AA202" s="117"/>
    </row>
    <row r="203" spans="1:29" ht="30" customHeight="1" x14ac:dyDescent="0.25">
      <c r="B203" s="8"/>
      <c r="C203" s="8"/>
      <c r="D203" s="8"/>
      <c r="E203" s="20"/>
      <c r="F203" s="26"/>
      <c r="G203" s="115"/>
      <c r="H203" s="116"/>
      <c r="I203" s="118"/>
      <c r="J203" s="115"/>
      <c r="K203" s="116" t="s">
        <v>397</v>
      </c>
      <c r="L203" s="117"/>
      <c r="M203" s="115"/>
      <c r="N203" s="116" t="s">
        <v>397</v>
      </c>
      <c r="O203" s="117"/>
      <c r="P203" s="115"/>
      <c r="Q203" s="116" t="s">
        <v>397</v>
      </c>
      <c r="R203" s="117"/>
      <c r="S203" s="115"/>
      <c r="T203" s="116" t="s">
        <v>397</v>
      </c>
      <c r="U203" s="117"/>
      <c r="V203" s="115"/>
      <c r="W203" s="116" t="s">
        <v>397</v>
      </c>
      <c r="X203" s="117"/>
      <c r="Y203" s="115"/>
      <c r="Z203" s="116" t="s">
        <v>397</v>
      </c>
      <c r="AA203" s="117"/>
    </row>
    <row r="204" spans="1:29" ht="30" customHeight="1" x14ac:dyDescent="0.25">
      <c r="B204" s="8"/>
      <c r="C204" s="8"/>
      <c r="D204" s="8"/>
      <c r="E204" s="20"/>
      <c r="F204" s="26"/>
      <c r="G204" s="115"/>
      <c r="H204" s="116"/>
      <c r="I204" s="118"/>
      <c r="J204" s="115"/>
      <c r="K204" s="116" t="s">
        <v>397</v>
      </c>
      <c r="L204" s="117"/>
      <c r="M204" s="115"/>
      <c r="N204" s="116" t="s">
        <v>397</v>
      </c>
      <c r="O204" s="117"/>
      <c r="P204" s="115"/>
      <c r="Q204" s="116" t="s">
        <v>397</v>
      </c>
      <c r="R204" s="117"/>
      <c r="S204" s="115"/>
      <c r="T204" s="116" t="s">
        <v>397</v>
      </c>
      <c r="U204" s="117"/>
      <c r="V204" s="115"/>
      <c r="W204" s="116" t="s">
        <v>397</v>
      </c>
      <c r="X204" s="117"/>
      <c r="Y204" s="115"/>
      <c r="Z204" s="116" t="s">
        <v>397</v>
      </c>
      <c r="AA204" s="117"/>
    </row>
    <row r="205" spans="1:29" ht="30" customHeight="1" x14ac:dyDescent="0.25">
      <c r="B205" s="8"/>
      <c r="C205" s="8"/>
      <c r="D205" s="8"/>
      <c r="E205" s="20"/>
      <c r="F205" s="26"/>
      <c r="G205" s="115"/>
      <c r="H205" s="118"/>
      <c r="I205" s="118"/>
      <c r="J205" s="115"/>
      <c r="K205" s="118"/>
      <c r="L205" s="117"/>
      <c r="M205" s="115"/>
      <c r="N205" s="118"/>
      <c r="O205" s="117"/>
      <c r="P205" s="115"/>
      <c r="Q205" s="118"/>
      <c r="R205" s="117"/>
      <c r="S205" s="115"/>
      <c r="T205" s="118"/>
      <c r="U205" s="117"/>
      <c r="V205" s="115"/>
      <c r="W205" s="118"/>
      <c r="X205" s="117"/>
      <c r="Y205" s="115"/>
      <c r="Z205" s="118"/>
      <c r="AA205" s="117"/>
    </row>
    <row r="206" spans="1:29" ht="30" customHeight="1" x14ac:dyDescent="0.25">
      <c r="B206" s="8"/>
      <c r="C206" s="8"/>
      <c r="D206" s="8"/>
      <c r="E206" s="20"/>
      <c r="F206" s="26"/>
      <c r="G206" s="115"/>
      <c r="H206" s="118"/>
      <c r="I206" s="118"/>
      <c r="J206" s="115"/>
      <c r="K206" s="118"/>
      <c r="L206" s="117"/>
      <c r="M206" s="115"/>
      <c r="N206" s="118"/>
      <c r="O206" s="117"/>
      <c r="P206" s="115"/>
      <c r="Q206" s="118"/>
      <c r="R206" s="117"/>
      <c r="S206" s="115"/>
      <c r="T206" s="118"/>
      <c r="U206" s="117"/>
      <c r="V206" s="115"/>
      <c r="W206" s="118"/>
      <c r="X206" s="117"/>
      <c r="Y206" s="115"/>
      <c r="Z206" s="118"/>
      <c r="AA206" s="117"/>
    </row>
    <row r="207" spans="1:29" ht="30" customHeight="1" x14ac:dyDescent="0.25">
      <c r="B207" s="8"/>
      <c r="C207" s="8"/>
      <c r="D207" s="8"/>
      <c r="E207" s="20"/>
      <c r="F207" s="26"/>
      <c r="G207" s="115"/>
      <c r="H207" s="118"/>
      <c r="I207" s="118"/>
      <c r="J207" s="115"/>
      <c r="K207" s="118"/>
      <c r="L207" s="117"/>
      <c r="M207" s="115"/>
      <c r="N207" s="118"/>
      <c r="O207" s="117"/>
      <c r="P207" s="115"/>
      <c r="Q207" s="118"/>
      <c r="R207" s="117"/>
      <c r="S207" s="115"/>
      <c r="T207" s="118"/>
      <c r="U207" s="117"/>
      <c r="V207" s="115"/>
      <c r="W207" s="118"/>
      <c r="X207" s="117"/>
      <c r="Y207" s="115"/>
      <c r="Z207" s="118"/>
      <c r="AA207" s="117"/>
    </row>
    <row r="208" spans="1:29" ht="30" customHeight="1" x14ac:dyDescent="0.25">
      <c r="B208" s="8"/>
      <c r="C208" s="8"/>
      <c r="D208" s="8"/>
      <c r="E208" s="20"/>
      <c r="F208" s="26"/>
      <c r="G208" s="115"/>
      <c r="H208" s="118"/>
      <c r="I208" s="118"/>
      <c r="J208" s="115"/>
      <c r="K208" s="118"/>
      <c r="L208" s="117"/>
      <c r="M208" s="115"/>
      <c r="N208" s="118"/>
      <c r="O208" s="117"/>
      <c r="P208" s="115"/>
      <c r="Q208" s="118"/>
      <c r="R208" s="117"/>
      <c r="S208" s="115"/>
      <c r="T208" s="118"/>
      <c r="U208" s="117"/>
      <c r="V208" s="115"/>
      <c r="W208" s="118"/>
      <c r="X208" s="117"/>
      <c r="Y208" s="115"/>
      <c r="Z208" s="118"/>
      <c r="AA208" s="117"/>
    </row>
    <row r="209" spans="1:29" ht="30" customHeight="1" x14ac:dyDescent="0.25">
      <c r="B209" s="8"/>
      <c r="C209" s="8"/>
      <c r="D209" s="8"/>
      <c r="E209" s="20"/>
      <c r="F209" s="26"/>
      <c r="G209" s="115"/>
      <c r="H209" s="118"/>
      <c r="I209" s="118"/>
      <c r="J209" s="115"/>
      <c r="K209" s="118"/>
      <c r="L209" s="117"/>
      <c r="M209" s="115"/>
      <c r="N209" s="118"/>
      <c r="O209" s="117"/>
      <c r="P209" s="115"/>
      <c r="Q209" s="118"/>
      <c r="R209" s="117"/>
      <c r="S209" s="115"/>
      <c r="T209" s="118"/>
      <c r="U209" s="117"/>
      <c r="V209" s="115"/>
      <c r="W209" s="118"/>
      <c r="X209" s="117"/>
      <c r="Y209" s="115"/>
      <c r="Z209" s="118"/>
      <c r="AA209" s="117"/>
    </row>
    <row r="210" spans="1:29" ht="30" customHeight="1" x14ac:dyDescent="0.25">
      <c r="B210" s="8"/>
      <c r="C210" s="8"/>
      <c r="D210" s="8"/>
      <c r="E210" s="20"/>
      <c r="F210" s="26"/>
      <c r="G210" s="115"/>
      <c r="H210" s="118"/>
      <c r="I210" s="118"/>
      <c r="J210" s="115"/>
      <c r="K210" s="118"/>
      <c r="L210" s="117"/>
      <c r="M210" s="115"/>
      <c r="N210" s="118"/>
      <c r="O210" s="117"/>
      <c r="P210" s="115"/>
      <c r="Q210" s="118"/>
      <c r="R210" s="117"/>
      <c r="S210" s="115"/>
      <c r="T210" s="118"/>
      <c r="U210" s="117"/>
      <c r="V210" s="115"/>
      <c r="W210" s="118"/>
      <c r="X210" s="117"/>
      <c r="Y210" s="115"/>
      <c r="Z210" s="118"/>
      <c r="AA210" s="117"/>
    </row>
    <row r="211" spans="1:29" ht="30" customHeight="1" x14ac:dyDescent="0.25">
      <c r="B211" s="8"/>
      <c r="C211" s="8"/>
      <c r="D211" s="8"/>
      <c r="E211" s="20"/>
      <c r="F211" s="26"/>
      <c r="G211" s="115"/>
      <c r="H211" s="118"/>
      <c r="I211" s="118"/>
      <c r="J211" s="115"/>
      <c r="K211" s="118"/>
      <c r="L211" s="117"/>
      <c r="M211" s="115"/>
      <c r="N211" s="118"/>
      <c r="O211" s="117"/>
      <c r="P211" s="115"/>
      <c r="Q211" s="118"/>
      <c r="R211" s="117"/>
      <c r="S211" s="115"/>
      <c r="T211" s="118"/>
      <c r="U211" s="117"/>
      <c r="V211" s="115"/>
      <c r="W211" s="118"/>
      <c r="X211" s="117"/>
      <c r="Y211" s="115"/>
      <c r="Z211" s="118"/>
      <c r="AA211" s="117"/>
    </row>
    <row r="212" spans="1:29" ht="30" customHeight="1" thickBot="1" x14ac:dyDescent="0.3">
      <c r="B212" s="27"/>
      <c r="C212" s="27"/>
      <c r="D212" s="27"/>
      <c r="E212" s="35"/>
      <c r="F212" s="26"/>
      <c r="G212" s="119"/>
      <c r="H212" s="120"/>
      <c r="I212" s="120"/>
      <c r="J212" s="119"/>
      <c r="K212" s="120"/>
      <c r="L212" s="121"/>
      <c r="M212" s="119"/>
      <c r="N212" s="120"/>
      <c r="O212" s="121"/>
      <c r="P212" s="119"/>
      <c r="Q212" s="120"/>
      <c r="R212" s="121"/>
      <c r="S212" s="119"/>
      <c r="T212" s="120"/>
      <c r="U212" s="121"/>
      <c r="V212" s="119"/>
      <c r="W212" s="120"/>
      <c r="X212" s="121"/>
      <c r="Y212" s="119"/>
      <c r="Z212" s="120"/>
      <c r="AA212" s="121"/>
    </row>
    <row r="213" spans="1:29" ht="30" customHeight="1" thickTop="1" x14ac:dyDescent="0.25">
      <c r="B213" s="30"/>
      <c r="C213" s="30"/>
      <c r="D213" s="30"/>
      <c r="E213" s="36"/>
      <c r="F213" s="31"/>
      <c r="G213" s="32"/>
      <c r="H213" s="33"/>
      <c r="I213" s="33"/>
      <c r="J213" s="32" t="str">
        <f>IF(SUM(J202:J212)=0,"",SUM(J202:J212))</f>
        <v/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 t="str">
        <f>IF(SUM(V202:V212)=0,"",SUM(V202:V212))</f>
        <v/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0</v>
      </c>
    </row>
    <row r="214" spans="1:29" ht="30" customHeight="1" x14ac:dyDescent="0.25">
      <c r="B214" s="21"/>
      <c r="C214" s="21"/>
      <c r="D214" s="21"/>
      <c r="E214" s="23"/>
      <c r="F214" s="22"/>
      <c r="G214" s="12"/>
      <c r="H214" s="15"/>
      <c r="I214" s="15"/>
      <c r="J214" s="12"/>
      <c r="K214" s="15"/>
      <c r="L214" s="15" t="str">
        <f>IF(SUM(L202:L204)=0,"",SUM(L202:L204))</f>
        <v/>
      </c>
      <c r="M214" s="12"/>
      <c r="N214" s="15"/>
      <c r="O214" s="15" t="str">
        <f>IF(SUM(O202:O204)=0,"",SUM(O202:O204))</f>
        <v/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 t="str">
        <f>IF(SUM(X202:X204)=0,"",SUM(X202:X204))</f>
        <v/>
      </c>
      <c r="Y214" s="12"/>
      <c r="Z214" s="15"/>
      <c r="AA214" s="15" t="str">
        <f>IF(SUM(AA202:AA204)=0,"",SUM(AA202:AA204))</f>
        <v/>
      </c>
      <c r="AB214" s="2">
        <f>SUM(G214:AA214)</f>
        <v>0</v>
      </c>
      <c r="AC214" s="3">
        <f>INT(SUM(G214:AA214)/3)</f>
        <v>0</v>
      </c>
    </row>
    <row r="215" spans="1:29" ht="30" customHeight="1" thickBot="1" x14ac:dyDescent="0.3">
      <c r="B215" s="21"/>
      <c r="C215" s="21"/>
      <c r="D215" s="21"/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/>
      <c r="C216" s="21"/>
      <c r="D216" s="21"/>
      <c r="E216" s="24"/>
      <c r="F216" s="18"/>
      <c r="G216" s="124"/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/>
      <c r="C217" s="21"/>
      <c r="D217" s="21"/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/>
      <c r="C218" s="21"/>
      <c r="D218" s="21"/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/>
      <c r="C219" s="21"/>
      <c r="D219" s="21"/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f>A1</f>
        <v>4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4</v>
      </c>
      <c r="F221" s="143"/>
      <c r="G221" s="143"/>
      <c r="H221" s="143"/>
      <c r="I221" s="143"/>
      <c r="J221" s="144">
        <f>INDEX(Diary!$C:$C,MATCH(A221,Diary!$A:$A,0))</f>
        <v>41911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CHICAGO SAUSAGE KINGS</v>
      </c>
      <c r="C223" s="131"/>
      <c r="D223" s="132"/>
      <c r="E223" s="136" t="str">
        <f>INDEX(Owners!$A:$A,MATCH(B223,Owners!$B:$B,0))</f>
        <v>Paul Greenwood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f>A4+5</f>
        <v>31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/>
      <c r="C225" s="8"/>
      <c r="D225" s="8"/>
      <c r="E225" s="84"/>
      <c r="F225" s="26"/>
      <c r="G225" s="112"/>
      <c r="H225" s="113" t="s">
        <v>397</v>
      </c>
      <c r="I225" s="114"/>
      <c r="J225" s="112"/>
      <c r="K225" s="113" t="s">
        <v>397</v>
      </c>
      <c r="L225" s="114"/>
      <c r="M225" s="115"/>
      <c r="N225" s="116" t="s">
        <v>397</v>
      </c>
      <c r="O225" s="117"/>
      <c r="P225" s="115"/>
      <c r="Q225" s="116" t="s">
        <v>397</v>
      </c>
      <c r="R225" s="117"/>
      <c r="S225" s="115"/>
      <c r="T225" s="116" t="s">
        <v>397</v>
      </c>
      <c r="U225" s="117"/>
      <c r="V225" s="115"/>
      <c r="W225" s="116" t="s">
        <v>397</v>
      </c>
      <c r="X225" s="117"/>
      <c r="Y225" s="115"/>
      <c r="Z225" s="116" t="s">
        <v>397</v>
      </c>
      <c r="AA225" s="117"/>
    </row>
    <row r="226" spans="2:29" ht="30" customHeight="1" x14ac:dyDescent="0.25">
      <c r="B226" s="8"/>
      <c r="C226" s="8"/>
      <c r="D226" s="8"/>
      <c r="E226" s="8"/>
      <c r="F226" s="26"/>
      <c r="G226" s="115"/>
      <c r="H226" s="116" t="s">
        <v>397</v>
      </c>
      <c r="I226" s="118"/>
      <c r="J226" s="115"/>
      <c r="K226" s="116" t="s">
        <v>397</v>
      </c>
      <c r="L226" s="117"/>
      <c r="M226" s="115"/>
      <c r="N226" s="116" t="s">
        <v>397</v>
      </c>
      <c r="O226" s="117"/>
      <c r="P226" s="115"/>
      <c r="Q226" s="116" t="s">
        <v>397</v>
      </c>
      <c r="R226" s="117"/>
      <c r="S226" s="115"/>
      <c r="T226" s="116" t="s">
        <v>397</v>
      </c>
      <c r="U226" s="117"/>
      <c r="V226" s="115"/>
      <c r="W226" s="116" t="s">
        <v>397</v>
      </c>
      <c r="X226" s="117"/>
      <c r="Y226" s="115"/>
      <c r="Z226" s="116" t="s">
        <v>397</v>
      </c>
      <c r="AA226" s="117"/>
    </row>
    <row r="227" spans="2:29" ht="30" customHeight="1" x14ac:dyDescent="0.25">
      <c r="B227" s="8"/>
      <c r="C227" s="8"/>
      <c r="D227" s="8"/>
      <c r="E227" s="8"/>
      <c r="F227" s="26"/>
      <c r="G227" s="115"/>
      <c r="H227" s="116" t="s">
        <v>397</v>
      </c>
      <c r="I227" s="118"/>
      <c r="J227" s="115"/>
      <c r="K227" s="116" t="s">
        <v>397</v>
      </c>
      <c r="L227" s="117"/>
      <c r="M227" s="115"/>
      <c r="N227" s="116" t="s">
        <v>397</v>
      </c>
      <c r="O227" s="117"/>
      <c r="P227" s="115"/>
      <c r="Q227" s="116" t="s">
        <v>397</v>
      </c>
      <c r="R227" s="117"/>
      <c r="S227" s="115"/>
      <c r="T227" s="116" t="s">
        <v>397</v>
      </c>
      <c r="U227" s="117"/>
      <c r="V227" s="115"/>
      <c r="W227" s="116" t="s">
        <v>397</v>
      </c>
      <c r="X227" s="117"/>
      <c r="Y227" s="115"/>
      <c r="Z227" s="116" t="s">
        <v>397</v>
      </c>
      <c r="AA227" s="117"/>
    </row>
    <row r="228" spans="2:29" ht="30" customHeight="1" x14ac:dyDescent="0.25">
      <c r="B228" s="8"/>
      <c r="C228" s="8"/>
      <c r="D228" s="8"/>
      <c r="E228" s="8"/>
      <c r="F228" s="26"/>
      <c r="G228" s="115"/>
      <c r="H228" s="118"/>
      <c r="I228" s="118"/>
      <c r="J228" s="115"/>
      <c r="K228" s="118"/>
      <c r="L228" s="117"/>
      <c r="M228" s="115"/>
      <c r="N228" s="118"/>
      <c r="O228" s="117"/>
      <c r="P228" s="115"/>
      <c r="Q228" s="118"/>
      <c r="R228" s="117"/>
      <c r="S228" s="115"/>
      <c r="T228" s="118"/>
      <c r="U228" s="117"/>
      <c r="V228" s="115"/>
      <c r="W228" s="118"/>
      <c r="X228" s="117"/>
      <c r="Y228" s="115"/>
      <c r="Z228" s="118"/>
      <c r="AA228" s="117"/>
    </row>
    <row r="229" spans="2:29" ht="30" customHeight="1" x14ac:dyDescent="0.25">
      <c r="B229" s="8"/>
      <c r="C229" s="8"/>
      <c r="D229" s="8"/>
      <c r="E229" s="8"/>
      <c r="F229" s="26"/>
      <c r="G229" s="115"/>
      <c r="H229" s="118"/>
      <c r="I229" s="118"/>
      <c r="J229" s="115"/>
      <c r="K229" s="118"/>
      <c r="L229" s="117"/>
      <c r="M229" s="115"/>
      <c r="N229" s="118"/>
      <c r="O229" s="117"/>
      <c r="P229" s="115"/>
      <c r="Q229" s="118"/>
      <c r="R229" s="117"/>
      <c r="S229" s="115"/>
      <c r="T229" s="118"/>
      <c r="U229" s="117"/>
      <c r="V229" s="115"/>
      <c r="W229" s="118"/>
      <c r="X229" s="117"/>
      <c r="Y229" s="115"/>
      <c r="Z229" s="118"/>
      <c r="AA229" s="117"/>
    </row>
    <row r="230" spans="2:29" ht="30" customHeight="1" x14ac:dyDescent="0.25">
      <c r="B230" s="8"/>
      <c r="C230" s="8"/>
      <c r="D230" s="8"/>
      <c r="E230" s="8"/>
      <c r="F230" s="26"/>
      <c r="G230" s="115"/>
      <c r="H230" s="118"/>
      <c r="I230" s="118"/>
      <c r="J230" s="115"/>
      <c r="K230" s="118"/>
      <c r="L230" s="117"/>
      <c r="M230" s="115"/>
      <c r="N230" s="118"/>
      <c r="O230" s="117"/>
      <c r="P230" s="115"/>
      <c r="Q230" s="118"/>
      <c r="R230" s="117"/>
      <c r="S230" s="115"/>
      <c r="T230" s="118"/>
      <c r="U230" s="117"/>
      <c r="V230" s="115"/>
      <c r="W230" s="118"/>
      <c r="X230" s="117"/>
      <c r="Y230" s="115"/>
      <c r="Z230" s="118"/>
      <c r="AA230" s="117"/>
    </row>
    <row r="231" spans="2:29" ht="30" customHeight="1" x14ac:dyDescent="0.25">
      <c r="B231" s="8"/>
      <c r="C231" s="8"/>
      <c r="D231" s="8"/>
      <c r="E231" s="8"/>
      <c r="F231" s="26"/>
      <c r="G231" s="115"/>
      <c r="H231" s="118"/>
      <c r="I231" s="118"/>
      <c r="J231" s="115"/>
      <c r="K231" s="118"/>
      <c r="L231" s="117"/>
      <c r="M231" s="115"/>
      <c r="N231" s="118"/>
      <c r="O231" s="117"/>
      <c r="P231" s="115"/>
      <c r="Q231" s="118"/>
      <c r="R231" s="117"/>
      <c r="S231" s="115"/>
      <c r="T231" s="118"/>
      <c r="U231" s="117"/>
      <c r="V231" s="115"/>
      <c r="W231" s="118"/>
      <c r="X231" s="117"/>
      <c r="Y231" s="115"/>
      <c r="Z231" s="118"/>
      <c r="AA231" s="117"/>
    </row>
    <row r="232" spans="2:29" ht="30" customHeight="1" x14ac:dyDescent="0.25">
      <c r="B232" s="8"/>
      <c r="C232" s="8"/>
      <c r="D232" s="8"/>
      <c r="E232" s="8"/>
      <c r="F232" s="26"/>
      <c r="G232" s="115"/>
      <c r="H232" s="118"/>
      <c r="I232" s="118"/>
      <c r="J232" s="115"/>
      <c r="K232" s="118"/>
      <c r="L232" s="117"/>
      <c r="M232" s="115"/>
      <c r="N232" s="118"/>
      <c r="O232" s="117"/>
      <c r="P232" s="115"/>
      <c r="Q232" s="118"/>
      <c r="R232" s="117"/>
      <c r="S232" s="115"/>
      <c r="T232" s="118"/>
      <c r="U232" s="117"/>
      <c r="V232" s="115"/>
      <c r="W232" s="118"/>
      <c r="X232" s="117"/>
      <c r="Y232" s="115"/>
      <c r="Z232" s="118"/>
      <c r="AA232" s="117"/>
    </row>
    <row r="233" spans="2:29" ht="30" customHeight="1" x14ac:dyDescent="0.25">
      <c r="B233" s="8"/>
      <c r="C233" s="8"/>
      <c r="D233" s="8"/>
      <c r="E233" s="8"/>
      <c r="F233" s="26"/>
      <c r="G233" s="115"/>
      <c r="H233" s="118"/>
      <c r="I233" s="118"/>
      <c r="J233" s="115"/>
      <c r="K233" s="118"/>
      <c r="L233" s="117"/>
      <c r="M233" s="115"/>
      <c r="N233" s="118"/>
      <c r="O233" s="117"/>
      <c r="P233" s="115"/>
      <c r="Q233" s="118"/>
      <c r="R233" s="117"/>
      <c r="S233" s="115"/>
      <c r="T233" s="118"/>
      <c r="U233" s="117"/>
      <c r="V233" s="115"/>
      <c r="W233" s="118"/>
      <c r="X233" s="117"/>
      <c r="Y233" s="115"/>
      <c r="Z233" s="118"/>
      <c r="AA233" s="117"/>
    </row>
    <row r="234" spans="2:29" ht="30" customHeight="1" x14ac:dyDescent="0.25">
      <c r="B234" s="8"/>
      <c r="C234" s="8"/>
      <c r="D234" s="8"/>
      <c r="E234" s="8"/>
      <c r="F234" s="26"/>
      <c r="G234" s="115"/>
      <c r="H234" s="118"/>
      <c r="I234" s="118"/>
      <c r="J234" s="115"/>
      <c r="K234" s="118"/>
      <c r="L234" s="117"/>
      <c r="M234" s="115"/>
      <c r="N234" s="118"/>
      <c r="O234" s="117"/>
      <c r="P234" s="115"/>
      <c r="Q234" s="118"/>
      <c r="R234" s="117"/>
      <c r="S234" s="115"/>
      <c r="T234" s="118"/>
      <c r="U234" s="117"/>
      <c r="V234" s="115"/>
      <c r="W234" s="118"/>
      <c r="X234" s="117"/>
      <c r="Y234" s="115"/>
      <c r="Z234" s="118"/>
      <c r="AA234" s="117"/>
    </row>
    <row r="235" spans="2:29" ht="30" customHeight="1" thickBot="1" x14ac:dyDescent="0.3">
      <c r="B235" s="27"/>
      <c r="C235" s="27"/>
      <c r="D235" s="27"/>
      <c r="E235" s="27"/>
      <c r="F235" s="26"/>
      <c r="G235" s="119"/>
      <c r="H235" s="120"/>
      <c r="I235" s="120"/>
      <c r="J235" s="119"/>
      <c r="K235" s="120"/>
      <c r="L235" s="121"/>
      <c r="M235" s="119"/>
      <c r="N235" s="120"/>
      <c r="O235" s="121"/>
      <c r="P235" s="119"/>
      <c r="Q235" s="120"/>
      <c r="R235" s="121"/>
      <c r="S235" s="119"/>
      <c r="T235" s="120"/>
      <c r="U235" s="121"/>
      <c r="V235" s="119"/>
      <c r="W235" s="120"/>
      <c r="X235" s="121"/>
      <c r="Y235" s="119"/>
      <c r="Z235" s="120"/>
      <c r="AA235" s="121"/>
    </row>
    <row r="236" spans="2:29" ht="30" customHeight="1" thickTop="1" x14ac:dyDescent="0.25">
      <c r="B236" s="30"/>
      <c r="C236" s="30"/>
      <c r="D236" s="30"/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 t="str">
        <f>IF(SUM(J225:J235)=0,"",SUM(J225:J235))</f>
        <v/>
      </c>
      <c r="K236" s="33"/>
      <c r="L236" s="34"/>
      <c r="M236" s="32" t="str">
        <f>IF(SUM(M225:M235)=0,"",SUM(M225:M235))</f>
        <v/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 t="str">
        <f>IF(SUM(V225:V235)=0,"",SUM(V225:V235))</f>
        <v/>
      </c>
      <c r="W236" s="33"/>
      <c r="X236" s="34"/>
      <c r="Y236" s="32" t="str">
        <f>IF(SUM(Y225:Y235)=0,"",SUM(Y225:Y235))</f>
        <v/>
      </c>
      <c r="Z236" s="33"/>
      <c r="AA236" s="34"/>
      <c r="AB236" s="2">
        <f>SUM(G236:AA236)</f>
        <v>0</v>
      </c>
    </row>
    <row r="237" spans="2:29" ht="30" customHeight="1" x14ac:dyDescent="0.25">
      <c r="B237" s="21"/>
      <c r="C237" s="21"/>
      <c r="D237" s="21"/>
      <c r="E237" s="21"/>
      <c r="F237" s="22" t="s">
        <v>375</v>
      </c>
      <c r="G237" s="12"/>
      <c r="H237" s="15"/>
      <c r="I237" s="15" t="str">
        <f>IF(SUM(I225:I227)=0,"",SUM(I225:I227))</f>
        <v/>
      </c>
      <c r="J237" s="12"/>
      <c r="K237" s="15"/>
      <c r="L237" s="15" t="str">
        <f>IF(SUM(L225:L227)=0,"",SUM(L225:L227))</f>
        <v/>
      </c>
      <c r="M237" s="12"/>
      <c r="N237" s="15"/>
      <c r="O237" s="15" t="str">
        <f>IF(SUM(O225:O227)=0,"",SUM(O225:O227))</f>
        <v/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 t="str">
        <f>IF(SUM(X225:X227)=0,"",SUM(X225:X227))</f>
        <v/>
      </c>
      <c r="Y237" s="12"/>
      <c r="Z237" s="15"/>
      <c r="AA237" s="15" t="str">
        <f>IF(SUM(AA225:AA227)=0,"",SUM(AA225:AA227))</f>
        <v/>
      </c>
      <c r="AB237" s="2">
        <f>SUM(G237:AA237)</f>
        <v>0</v>
      </c>
      <c r="AC237" s="3">
        <f>INT(SUM(G237:AA237)/3)</f>
        <v>0</v>
      </c>
    </row>
    <row r="238" spans="2:29" ht="30" customHeight="1" thickBot="1" x14ac:dyDescent="0.3">
      <c r="B238" s="21"/>
      <c r="C238" s="21"/>
      <c r="D238" s="21"/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/>
      <c r="C239" s="21"/>
      <c r="D239" s="21"/>
      <c r="E239" s="21"/>
      <c r="F239" s="18"/>
      <c r="G239" s="124">
        <f>IF((AB236-AC237)&lt;0,0,AB236-AC237)</f>
        <v>0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/>
      <c r="C240" s="21"/>
      <c r="D240" s="21"/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/>
      <c r="C241" s="21"/>
      <c r="D241" s="21"/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/>
      <c r="C242" s="21"/>
      <c r="D242" s="21"/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SAINT JOHN'S</v>
      </c>
      <c r="C244" s="131"/>
      <c r="D244" s="132"/>
      <c r="E244" s="136" t="str">
        <f>INDEX(Owners!$A:$A,MATCH(B244,Owners!$B:$B,0))</f>
        <v>John Robinson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f>A4+5</f>
        <v>31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/>
      <c r="C246" s="8"/>
      <c r="D246" s="8"/>
      <c r="E246" s="85"/>
      <c r="F246" s="26"/>
      <c r="G246" s="112"/>
      <c r="H246" s="113" t="s">
        <v>397</v>
      </c>
      <c r="I246" s="114"/>
      <c r="J246" s="112"/>
      <c r="K246" s="113" t="s">
        <v>397</v>
      </c>
      <c r="L246" s="114"/>
      <c r="M246" s="115"/>
      <c r="N246" s="116" t="s">
        <v>397</v>
      </c>
      <c r="O246" s="117"/>
      <c r="P246" s="115"/>
      <c r="Q246" s="116" t="s">
        <v>397</v>
      </c>
      <c r="R246" s="117"/>
      <c r="S246" s="115"/>
      <c r="T246" s="116" t="s">
        <v>397</v>
      </c>
      <c r="U246" s="117"/>
      <c r="V246" s="115"/>
      <c r="W246" s="116" t="s">
        <v>397</v>
      </c>
      <c r="X246" s="117"/>
      <c r="Y246" s="115"/>
      <c r="Z246" s="116" t="s">
        <v>397</v>
      </c>
      <c r="AA246" s="117"/>
    </row>
    <row r="247" spans="1:27" ht="30" customHeight="1" x14ac:dyDescent="0.25">
      <c r="B247" s="8"/>
      <c r="C247" s="8"/>
      <c r="D247" s="8"/>
      <c r="E247" s="20"/>
      <c r="F247" s="26"/>
      <c r="G247" s="115"/>
      <c r="H247" s="116" t="s">
        <v>397</v>
      </c>
      <c r="I247" s="118"/>
      <c r="J247" s="115"/>
      <c r="K247" s="116" t="s">
        <v>397</v>
      </c>
      <c r="L247" s="117"/>
      <c r="M247" s="115"/>
      <c r="N247" s="116" t="s">
        <v>397</v>
      </c>
      <c r="O247" s="117"/>
      <c r="P247" s="115"/>
      <c r="Q247" s="116" t="s">
        <v>397</v>
      </c>
      <c r="R247" s="117"/>
      <c r="S247" s="115"/>
      <c r="T247" s="116" t="s">
        <v>397</v>
      </c>
      <c r="U247" s="117"/>
      <c r="V247" s="115"/>
      <c r="W247" s="116" t="s">
        <v>397</v>
      </c>
      <c r="X247" s="117"/>
      <c r="Y247" s="115"/>
      <c r="Z247" s="116" t="s">
        <v>397</v>
      </c>
      <c r="AA247" s="117"/>
    </row>
    <row r="248" spans="1:27" ht="30" customHeight="1" x14ac:dyDescent="0.25">
      <c r="B248" s="8"/>
      <c r="C248" s="8"/>
      <c r="D248" s="8"/>
      <c r="E248" s="20"/>
      <c r="F248" s="26"/>
      <c r="G248" s="115"/>
      <c r="H248" s="116" t="s">
        <v>397</v>
      </c>
      <c r="I248" s="118"/>
      <c r="J248" s="115"/>
      <c r="K248" s="116" t="s">
        <v>397</v>
      </c>
      <c r="L248" s="117"/>
      <c r="M248" s="115"/>
      <c r="N248" s="116" t="s">
        <v>397</v>
      </c>
      <c r="O248" s="117"/>
      <c r="P248" s="115"/>
      <c r="Q248" s="116" t="s">
        <v>397</v>
      </c>
      <c r="R248" s="117"/>
      <c r="S248" s="115"/>
      <c r="T248" s="116" t="s">
        <v>397</v>
      </c>
      <c r="U248" s="117"/>
      <c r="V248" s="115"/>
      <c r="W248" s="116" t="s">
        <v>397</v>
      </c>
      <c r="X248" s="117"/>
      <c r="Y248" s="115"/>
      <c r="Z248" s="116" t="s">
        <v>397</v>
      </c>
      <c r="AA248" s="117"/>
    </row>
    <row r="249" spans="1:27" ht="30" customHeight="1" x14ac:dyDescent="0.25">
      <c r="B249" s="8"/>
      <c r="C249" s="8"/>
      <c r="D249" s="8"/>
      <c r="E249" s="20"/>
      <c r="F249" s="26"/>
      <c r="G249" s="115"/>
      <c r="H249" s="118"/>
      <c r="I249" s="118"/>
      <c r="J249" s="115"/>
      <c r="K249" s="118"/>
      <c r="L249" s="117"/>
      <c r="M249" s="115"/>
      <c r="N249" s="118"/>
      <c r="O249" s="117"/>
      <c r="P249" s="115"/>
      <c r="Q249" s="118"/>
      <c r="R249" s="117"/>
      <c r="S249" s="115"/>
      <c r="T249" s="118"/>
      <c r="U249" s="117"/>
      <c r="V249" s="115"/>
      <c r="W249" s="118"/>
      <c r="X249" s="117"/>
      <c r="Y249" s="115"/>
      <c r="Z249" s="118"/>
      <c r="AA249" s="117"/>
    </row>
    <row r="250" spans="1:27" ht="30" customHeight="1" x14ac:dyDescent="0.25">
      <c r="B250" s="8"/>
      <c r="C250" s="8"/>
      <c r="D250" s="8"/>
      <c r="E250" s="20"/>
      <c r="F250" s="26"/>
      <c r="G250" s="115"/>
      <c r="H250" s="118"/>
      <c r="I250" s="118"/>
      <c r="J250" s="115"/>
      <c r="K250" s="118"/>
      <c r="L250" s="117"/>
      <c r="M250" s="115"/>
      <c r="N250" s="118"/>
      <c r="O250" s="117"/>
      <c r="P250" s="115"/>
      <c r="Q250" s="118"/>
      <c r="R250" s="117"/>
      <c r="S250" s="115"/>
      <c r="T250" s="118"/>
      <c r="U250" s="117"/>
      <c r="V250" s="115"/>
      <c r="W250" s="118"/>
      <c r="X250" s="117"/>
      <c r="Y250" s="115"/>
      <c r="Z250" s="118"/>
      <c r="AA250" s="117"/>
    </row>
    <row r="251" spans="1:27" ht="30" customHeight="1" x14ac:dyDescent="0.25">
      <c r="B251" s="8"/>
      <c r="C251" s="8"/>
      <c r="D251" s="8"/>
      <c r="E251" s="20"/>
      <c r="F251" s="26"/>
      <c r="G251" s="115"/>
      <c r="H251" s="118"/>
      <c r="I251" s="118"/>
      <c r="J251" s="115"/>
      <c r="K251" s="118"/>
      <c r="L251" s="117"/>
      <c r="M251" s="115"/>
      <c r="N251" s="118"/>
      <c r="O251" s="117"/>
      <c r="P251" s="115"/>
      <c r="Q251" s="118"/>
      <c r="R251" s="117"/>
      <c r="S251" s="115"/>
      <c r="T251" s="118"/>
      <c r="U251" s="117"/>
      <c r="V251" s="115"/>
      <c r="W251" s="118"/>
      <c r="X251" s="117"/>
      <c r="Y251" s="115"/>
      <c r="Z251" s="118"/>
      <c r="AA251" s="117"/>
    </row>
    <row r="252" spans="1:27" ht="30" customHeight="1" x14ac:dyDescent="0.25">
      <c r="B252" s="8"/>
      <c r="C252" s="8"/>
      <c r="D252" s="8"/>
      <c r="E252" s="20"/>
      <c r="F252" s="26"/>
      <c r="G252" s="115"/>
      <c r="H252" s="118"/>
      <c r="I252" s="118"/>
      <c r="J252" s="115"/>
      <c r="K252" s="118"/>
      <c r="L252" s="117"/>
      <c r="M252" s="115"/>
      <c r="N252" s="118"/>
      <c r="O252" s="117"/>
      <c r="P252" s="115"/>
      <c r="Q252" s="118"/>
      <c r="R252" s="117"/>
      <c r="S252" s="115"/>
      <c r="T252" s="118"/>
      <c r="U252" s="117"/>
      <c r="V252" s="115"/>
      <c r="W252" s="118"/>
      <c r="X252" s="117"/>
      <c r="Y252" s="115"/>
      <c r="Z252" s="118"/>
      <c r="AA252" s="117"/>
    </row>
    <row r="253" spans="1:27" ht="30" customHeight="1" x14ac:dyDescent="0.25">
      <c r="B253" s="8"/>
      <c r="C253" s="8"/>
      <c r="D253" s="8"/>
      <c r="E253" s="20"/>
      <c r="F253" s="26"/>
      <c r="G253" s="115"/>
      <c r="H253" s="118"/>
      <c r="I253" s="118"/>
      <c r="J253" s="115"/>
      <c r="K253" s="118"/>
      <c r="L253" s="117"/>
      <c r="M253" s="115"/>
      <c r="N253" s="118"/>
      <c r="O253" s="117"/>
      <c r="P253" s="115"/>
      <c r="Q253" s="118"/>
      <c r="R253" s="117"/>
      <c r="S253" s="115"/>
      <c r="T253" s="118"/>
      <c r="U253" s="117"/>
      <c r="V253" s="115"/>
      <c r="W253" s="118"/>
      <c r="X253" s="117"/>
      <c r="Y253" s="115"/>
      <c r="Z253" s="118"/>
      <c r="AA253" s="117"/>
    </row>
    <row r="254" spans="1:27" ht="30" customHeight="1" x14ac:dyDescent="0.25">
      <c r="B254" s="8"/>
      <c r="C254" s="8"/>
      <c r="D254" s="8"/>
      <c r="E254" s="20"/>
      <c r="F254" s="26"/>
      <c r="G254" s="115"/>
      <c r="H254" s="118"/>
      <c r="I254" s="118"/>
      <c r="J254" s="115"/>
      <c r="K254" s="118"/>
      <c r="L254" s="117"/>
      <c r="M254" s="115"/>
      <c r="N254" s="118"/>
      <c r="O254" s="117"/>
      <c r="P254" s="115"/>
      <c r="Q254" s="118"/>
      <c r="R254" s="117"/>
      <c r="S254" s="115"/>
      <c r="T254" s="118"/>
      <c r="U254" s="117"/>
      <c r="V254" s="115"/>
      <c r="W254" s="118"/>
      <c r="X254" s="117"/>
      <c r="Y254" s="115"/>
      <c r="Z254" s="118"/>
      <c r="AA254" s="117"/>
    </row>
    <row r="255" spans="1:27" ht="30" customHeight="1" x14ac:dyDescent="0.25">
      <c r="B255" s="8"/>
      <c r="C255" s="8"/>
      <c r="D255" s="8"/>
      <c r="E255" s="20"/>
      <c r="F255" s="26"/>
      <c r="G255" s="115"/>
      <c r="H255" s="118"/>
      <c r="I255" s="118"/>
      <c r="J255" s="115"/>
      <c r="K255" s="118"/>
      <c r="L255" s="117"/>
      <c r="M255" s="115"/>
      <c r="N255" s="118"/>
      <c r="O255" s="117"/>
      <c r="P255" s="115"/>
      <c r="Q255" s="118"/>
      <c r="R255" s="117"/>
      <c r="S255" s="115"/>
      <c r="T255" s="118"/>
      <c r="U255" s="117"/>
      <c r="V255" s="115"/>
      <c r="W255" s="118"/>
      <c r="X255" s="117"/>
      <c r="Y255" s="115"/>
      <c r="Z255" s="118"/>
      <c r="AA255" s="117"/>
    </row>
    <row r="256" spans="1:27" ht="30" customHeight="1" thickBot="1" x14ac:dyDescent="0.3">
      <c r="B256" s="27"/>
      <c r="C256" s="27"/>
      <c r="D256" s="27"/>
      <c r="E256" s="35"/>
      <c r="F256" s="26"/>
      <c r="G256" s="119"/>
      <c r="H256" s="120"/>
      <c r="I256" s="120"/>
      <c r="J256" s="119"/>
      <c r="K256" s="120"/>
      <c r="L256" s="121"/>
      <c r="M256" s="119"/>
      <c r="N256" s="120"/>
      <c r="O256" s="121"/>
      <c r="P256" s="119"/>
      <c r="Q256" s="120"/>
      <c r="R256" s="121"/>
      <c r="S256" s="119"/>
      <c r="T256" s="120"/>
      <c r="U256" s="121"/>
      <c r="V256" s="119"/>
      <c r="W256" s="120"/>
      <c r="X256" s="121"/>
      <c r="Y256" s="119"/>
      <c r="Z256" s="120"/>
      <c r="AA256" s="121"/>
    </row>
    <row r="257" spans="1:29" ht="30" customHeight="1" thickTop="1" x14ac:dyDescent="0.25">
      <c r="B257" s="30"/>
      <c r="C257" s="30"/>
      <c r="D257" s="30"/>
      <c r="E257" s="36"/>
      <c r="F257" s="31" t="s">
        <v>372</v>
      </c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 t="str">
        <f>IF(SUM(M246:M256)=0,"",SUM(M246:M256))</f>
        <v/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 t="str">
        <f>IF(SUM(V246:V256)=0,"",SUM(V246:V256))</f>
        <v/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0</v>
      </c>
    </row>
    <row r="258" spans="1:29" ht="30" customHeight="1" x14ac:dyDescent="0.25">
      <c r="B258" s="21"/>
      <c r="C258" s="21"/>
      <c r="D258" s="21"/>
      <c r="E258" s="23"/>
      <c r="F258" s="22" t="s">
        <v>375</v>
      </c>
      <c r="G258" s="12"/>
      <c r="H258" s="15"/>
      <c r="I258" s="15" t="str">
        <f>IF(SUM(I246:I248)=0,"",SUM(I246:I248))</f>
        <v/>
      </c>
      <c r="J258" s="12"/>
      <c r="K258" s="15"/>
      <c r="L258" s="15" t="str">
        <f>IF(SUM(L246:L248)=0,"",SUM(L246:L248))</f>
        <v/>
      </c>
      <c r="M258" s="12"/>
      <c r="N258" s="15"/>
      <c r="O258" s="15" t="str">
        <f>IF(SUM(O246:O248)=0,"",SUM(O246:O248))</f>
        <v/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 t="str">
        <f>IF(SUM(X246:X248)=0,"",SUM(X246:X248))</f>
        <v/>
      </c>
      <c r="Y258" s="12"/>
      <c r="Z258" s="15"/>
      <c r="AA258" s="15" t="str">
        <f>IF(SUM(AA246:AA248)=0,"",SUM(AA246:AA248))</f>
        <v/>
      </c>
      <c r="AB258" s="2">
        <f>SUM(G258:AA258)</f>
        <v>0</v>
      </c>
      <c r="AC258" s="3">
        <f>INT(SUM(G258:AA258)/3)</f>
        <v>0</v>
      </c>
    </row>
    <row r="259" spans="1:29" ht="30" customHeight="1" thickBot="1" x14ac:dyDescent="0.3">
      <c r="B259" s="21"/>
      <c r="C259" s="21"/>
      <c r="D259" s="21"/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/>
      <c r="C260" s="21"/>
      <c r="D260" s="21"/>
      <c r="E260" s="24"/>
      <c r="F260" s="18"/>
      <c r="G260" s="124">
        <f>IF((AB257-AC258)&lt;0,0,AB257-AC258)</f>
        <v>0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/>
      <c r="C261" s="21"/>
      <c r="D261" s="21"/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/>
      <c r="C262" s="21"/>
      <c r="D262" s="21"/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/>
      <c r="C263" s="21"/>
      <c r="D263" s="21"/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f>A1</f>
        <v>4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4</v>
      </c>
      <c r="F265" s="143"/>
      <c r="G265" s="143"/>
      <c r="H265" s="143"/>
      <c r="I265" s="143"/>
      <c r="J265" s="144">
        <f>INDEX(Diary!$C:$C,MATCH(A265,Diary!$A:$A,0))</f>
        <v>41911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BRUSH IT, MUNCH, AND GAG BACK</v>
      </c>
      <c r="C267" s="131"/>
      <c r="D267" s="132"/>
      <c r="E267" s="136" t="str">
        <f>INDEX(Owners!$A:$A,MATCH(B267,Owners!$B:$B,0))</f>
        <v>Howard Bradley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f>A4+6</f>
        <v>32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/>
      <c r="C269" s="8"/>
      <c r="D269" s="8"/>
      <c r="E269" s="84"/>
      <c r="F269" s="26"/>
      <c r="G269" s="112"/>
      <c r="H269" s="113" t="s">
        <v>397</v>
      </c>
      <c r="I269" s="114"/>
      <c r="J269" s="112"/>
      <c r="K269" s="113" t="s">
        <v>397</v>
      </c>
      <c r="L269" s="114"/>
      <c r="M269" s="115"/>
      <c r="N269" s="116" t="s">
        <v>397</v>
      </c>
      <c r="O269" s="117"/>
      <c r="P269" s="115"/>
      <c r="Q269" s="116" t="s">
        <v>397</v>
      </c>
      <c r="R269" s="117"/>
      <c r="S269" s="115"/>
      <c r="T269" s="116" t="s">
        <v>397</v>
      </c>
      <c r="U269" s="117"/>
      <c r="V269" s="115"/>
      <c r="W269" s="116" t="s">
        <v>397</v>
      </c>
      <c r="X269" s="117"/>
      <c r="Y269" s="115"/>
      <c r="Z269" s="116" t="s">
        <v>397</v>
      </c>
      <c r="AA269" s="117"/>
    </row>
    <row r="270" spans="1:29" ht="30" customHeight="1" x14ac:dyDescent="0.25">
      <c r="B270" s="8"/>
      <c r="C270" s="8"/>
      <c r="D270" s="8"/>
      <c r="E270" s="8"/>
      <c r="F270" s="26"/>
      <c r="G270" s="115"/>
      <c r="H270" s="116" t="s">
        <v>397</v>
      </c>
      <c r="I270" s="118"/>
      <c r="J270" s="115"/>
      <c r="K270" s="116" t="s">
        <v>397</v>
      </c>
      <c r="L270" s="117"/>
      <c r="M270" s="115"/>
      <c r="N270" s="116" t="s">
        <v>397</v>
      </c>
      <c r="O270" s="117"/>
      <c r="P270" s="115"/>
      <c r="Q270" s="116" t="s">
        <v>397</v>
      </c>
      <c r="R270" s="117"/>
      <c r="S270" s="115"/>
      <c r="T270" s="116" t="s">
        <v>397</v>
      </c>
      <c r="U270" s="117"/>
      <c r="V270" s="115"/>
      <c r="W270" s="116" t="s">
        <v>397</v>
      </c>
      <c r="X270" s="117"/>
      <c r="Y270" s="115"/>
      <c r="Z270" s="116" t="s">
        <v>397</v>
      </c>
      <c r="AA270" s="117"/>
    </row>
    <row r="271" spans="1:29" ht="30" customHeight="1" x14ac:dyDescent="0.25">
      <c r="B271" s="8"/>
      <c r="C271" s="8"/>
      <c r="D271" s="8"/>
      <c r="E271" s="8"/>
      <c r="F271" s="26"/>
      <c r="G271" s="115"/>
      <c r="H271" s="116" t="s">
        <v>397</v>
      </c>
      <c r="I271" s="118"/>
      <c r="J271" s="115"/>
      <c r="K271" s="116" t="s">
        <v>397</v>
      </c>
      <c r="L271" s="117"/>
      <c r="M271" s="115"/>
      <c r="N271" s="116" t="s">
        <v>397</v>
      </c>
      <c r="O271" s="117"/>
      <c r="P271" s="115"/>
      <c r="Q271" s="116" t="s">
        <v>397</v>
      </c>
      <c r="R271" s="117"/>
      <c r="S271" s="115"/>
      <c r="T271" s="116" t="s">
        <v>397</v>
      </c>
      <c r="U271" s="117"/>
      <c r="V271" s="115"/>
      <c r="W271" s="116" t="s">
        <v>397</v>
      </c>
      <c r="X271" s="117"/>
      <c r="Y271" s="115"/>
      <c r="Z271" s="116" t="s">
        <v>397</v>
      </c>
      <c r="AA271" s="117"/>
    </row>
    <row r="272" spans="1:29" ht="30" customHeight="1" x14ac:dyDescent="0.25">
      <c r="B272" s="8"/>
      <c r="C272" s="8"/>
      <c r="D272" s="8"/>
      <c r="E272" s="8"/>
      <c r="F272" s="26"/>
      <c r="G272" s="115"/>
      <c r="H272" s="118"/>
      <c r="I272" s="118"/>
      <c r="J272" s="115"/>
      <c r="K272" s="118"/>
      <c r="L272" s="117"/>
      <c r="M272" s="115"/>
      <c r="N272" s="118"/>
      <c r="O272" s="117"/>
      <c r="P272" s="115"/>
      <c r="Q272" s="118"/>
      <c r="R272" s="117"/>
      <c r="S272" s="115"/>
      <c r="T272" s="118"/>
      <c r="U272" s="117"/>
      <c r="V272" s="115"/>
      <c r="W272" s="118"/>
      <c r="X272" s="117"/>
      <c r="Y272" s="115"/>
      <c r="Z272" s="118"/>
      <c r="AA272" s="117"/>
    </row>
    <row r="273" spans="2:29" ht="30" customHeight="1" x14ac:dyDescent="0.25">
      <c r="B273" s="8"/>
      <c r="C273" s="8"/>
      <c r="D273" s="8"/>
      <c r="E273" s="8"/>
      <c r="F273" s="26"/>
      <c r="G273" s="115"/>
      <c r="H273" s="118"/>
      <c r="I273" s="118"/>
      <c r="J273" s="115"/>
      <c r="K273" s="118"/>
      <c r="L273" s="117"/>
      <c r="M273" s="115"/>
      <c r="N273" s="118"/>
      <c r="O273" s="117"/>
      <c r="P273" s="115"/>
      <c r="Q273" s="118"/>
      <c r="R273" s="117"/>
      <c r="S273" s="115"/>
      <c r="T273" s="118"/>
      <c r="U273" s="117"/>
      <c r="V273" s="115"/>
      <c r="W273" s="118"/>
      <c r="X273" s="117"/>
      <c r="Y273" s="115"/>
      <c r="Z273" s="118"/>
      <c r="AA273" s="117"/>
    </row>
    <row r="274" spans="2:29" ht="30" customHeight="1" x14ac:dyDescent="0.25">
      <c r="B274" s="8"/>
      <c r="C274" s="8"/>
      <c r="D274" s="8"/>
      <c r="E274" s="8"/>
      <c r="F274" s="26"/>
      <c r="G274" s="115"/>
      <c r="H274" s="118"/>
      <c r="I274" s="118"/>
      <c r="J274" s="115"/>
      <c r="K274" s="118"/>
      <c r="L274" s="117"/>
      <c r="M274" s="115"/>
      <c r="N274" s="118"/>
      <c r="O274" s="117"/>
      <c r="P274" s="115"/>
      <c r="Q274" s="118"/>
      <c r="R274" s="117"/>
      <c r="S274" s="115"/>
      <c r="T274" s="118"/>
      <c r="U274" s="117"/>
      <c r="V274" s="115"/>
      <c r="W274" s="118"/>
      <c r="X274" s="117"/>
      <c r="Y274" s="115"/>
      <c r="Z274" s="118"/>
      <c r="AA274" s="117"/>
    </row>
    <row r="275" spans="2:29" ht="30" customHeight="1" x14ac:dyDescent="0.25">
      <c r="B275" s="8"/>
      <c r="C275" s="8"/>
      <c r="D275" s="8"/>
      <c r="E275" s="8"/>
      <c r="F275" s="26"/>
      <c r="G275" s="115"/>
      <c r="H275" s="118"/>
      <c r="I275" s="118"/>
      <c r="J275" s="115"/>
      <c r="K275" s="118"/>
      <c r="L275" s="117"/>
      <c r="M275" s="115"/>
      <c r="N275" s="118"/>
      <c r="O275" s="117"/>
      <c r="P275" s="115"/>
      <c r="Q275" s="118"/>
      <c r="R275" s="117"/>
      <c r="S275" s="115"/>
      <c r="T275" s="118"/>
      <c r="U275" s="117"/>
      <c r="V275" s="115"/>
      <c r="W275" s="118"/>
      <c r="X275" s="117"/>
      <c r="Y275" s="115"/>
      <c r="Z275" s="118"/>
      <c r="AA275" s="117"/>
    </row>
    <row r="276" spans="2:29" ht="30" customHeight="1" x14ac:dyDescent="0.25">
      <c r="B276" s="8"/>
      <c r="C276" s="8"/>
      <c r="D276" s="8"/>
      <c r="E276" s="8"/>
      <c r="F276" s="26"/>
      <c r="G276" s="115"/>
      <c r="H276" s="118"/>
      <c r="I276" s="118"/>
      <c r="J276" s="115"/>
      <c r="K276" s="118"/>
      <c r="L276" s="117"/>
      <c r="M276" s="115"/>
      <c r="N276" s="118"/>
      <c r="O276" s="117"/>
      <c r="P276" s="115"/>
      <c r="Q276" s="118"/>
      <c r="R276" s="117"/>
      <c r="S276" s="115"/>
      <c r="T276" s="118"/>
      <c r="U276" s="117"/>
      <c r="V276" s="115"/>
      <c r="W276" s="118"/>
      <c r="X276" s="117"/>
      <c r="Y276" s="115"/>
      <c r="Z276" s="118"/>
      <c r="AA276" s="117"/>
    </row>
    <row r="277" spans="2:29" ht="30" customHeight="1" x14ac:dyDescent="0.25">
      <c r="B277" s="8"/>
      <c r="C277" s="8"/>
      <c r="D277" s="8"/>
      <c r="E277" s="8"/>
      <c r="F277" s="26"/>
      <c r="G277" s="115"/>
      <c r="H277" s="118"/>
      <c r="I277" s="118"/>
      <c r="J277" s="115"/>
      <c r="K277" s="118"/>
      <c r="L277" s="117"/>
      <c r="M277" s="115"/>
      <c r="N277" s="118"/>
      <c r="O277" s="117"/>
      <c r="P277" s="115"/>
      <c r="Q277" s="118"/>
      <c r="R277" s="117"/>
      <c r="S277" s="115"/>
      <c r="T277" s="118"/>
      <c r="U277" s="117"/>
      <c r="V277" s="115"/>
      <c r="W277" s="118"/>
      <c r="X277" s="117"/>
      <c r="Y277" s="115"/>
      <c r="Z277" s="118"/>
      <c r="AA277" s="117"/>
    </row>
    <row r="278" spans="2:29" ht="30" customHeight="1" x14ac:dyDescent="0.25">
      <c r="B278" s="8"/>
      <c r="C278" s="8"/>
      <c r="D278" s="8"/>
      <c r="E278" s="8"/>
      <c r="F278" s="26"/>
      <c r="G278" s="115"/>
      <c r="H278" s="118"/>
      <c r="I278" s="118"/>
      <c r="J278" s="115"/>
      <c r="K278" s="118"/>
      <c r="L278" s="117"/>
      <c r="M278" s="115"/>
      <c r="N278" s="118"/>
      <c r="O278" s="117"/>
      <c r="P278" s="115"/>
      <c r="Q278" s="118"/>
      <c r="R278" s="117"/>
      <c r="S278" s="115"/>
      <c r="T278" s="118"/>
      <c r="U278" s="117"/>
      <c r="V278" s="115"/>
      <c r="W278" s="118"/>
      <c r="X278" s="117"/>
      <c r="Y278" s="115"/>
      <c r="Z278" s="118"/>
      <c r="AA278" s="117"/>
    </row>
    <row r="279" spans="2:29" ht="30" customHeight="1" thickBot="1" x14ac:dyDescent="0.3">
      <c r="B279" s="27"/>
      <c r="C279" s="27"/>
      <c r="D279" s="27"/>
      <c r="E279" s="27"/>
      <c r="F279" s="26"/>
      <c r="G279" s="119"/>
      <c r="H279" s="120"/>
      <c r="I279" s="120"/>
      <c r="J279" s="119"/>
      <c r="K279" s="120"/>
      <c r="L279" s="121"/>
      <c r="M279" s="119"/>
      <c r="N279" s="120"/>
      <c r="O279" s="121"/>
      <c r="P279" s="119"/>
      <c r="Q279" s="120"/>
      <c r="R279" s="121"/>
      <c r="S279" s="119"/>
      <c r="T279" s="120"/>
      <c r="U279" s="121"/>
      <c r="V279" s="119"/>
      <c r="W279" s="120"/>
      <c r="X279" s="121"/>
      <c r="Y279" s="119"/>
      <c r="Z279" s="120"/>
      <c r="AA279" s="121"/>
    </row>
    <row r="280" spans="2:29" ht="30" customHeight="1" thickTop="1" x14ac:dyDescent="0.25">
      <c r="B280" s="30"/>
      <c r="C280" s="30"/>
      <c r="D280" s="30"/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 t="str">
        <f>IF(SUM(J269:J279)=0,"",SUM(J269:J279))</f>
        <v/>
      </c>
      <c r="K280" s="33"/>
      <c r="L280" s="34"/>
      <c r="M280" s="32" t="str">
        <f>IF(SUM(M269:M279)=0,"",SUM(M269:M279))</f>
        <v/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 t="str">
        <f>IF(SUM(V269:V279)=0,"",SUM(V269:V279))</f>
        <v/>
      </c>
      <c r="W280" s="33"/>
      <c r="X280" s="34"/>
      <c r="Y280" s="32" t="str">
        <f>IF(SUM(Y269:Y279)=0,"",SUM(Y269:Y279))</f>
        <v/>
      </c>
      <c r="Z280" s="33"/>
      <c r="AA280" s="34"/>
      <c r="AB280" s="2">
        <f>SUM(G280:AA280)</f>
        <v>0</v>
      </c>
    </row>
    <row r="281" spans="2:29" ht="30" customHeight="1" x14ac:dyDescent="0.25">
      <c r="B281" s="21"/>
      <c r="C281" s="21"/>
      <c r="D281" s="21"/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 t="str">
        <f>IF(SUM(L269:L271)=0,"",SUM(L269:L271))</f>
        <v/>
      </c>
      <c r="M281" s="12"/>
      <c r="N281" s="15"/>
      <c r="O281" s="15" t="str">
        <f>IF(SUM(O269:O271)=0,"",SUM(O269:O271))</f>
        <v/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 t="str">
        <f>IF(SUM(X269:X271)=0,"",SUM(X269:X271))</f>
        <v/>
      </c>
      <c r="Y281" s="12"/>
      <c r="Z281" s="15"/>
      <c r="AA281" s="15" t="str">
        <f>IF(SUM(AA269:AA271)=0,"",SUM(AA269:AA271))</f>
        <v/>
      </c>
      <c r="AB281" s="2">
        <f>SUM(G281:AA281)</f>
        <v>0</v>
      </c>
      <c r="AC281" s="3">
        <f>INT(SUM(G281:AA281)/3)</f>
        <v>0</v>
      </c>
    </row>
    <row r="282" spans="2:29" ht="30" customHeight="1" thickBot="1" x14ac:dyDescent="0.3">
      <c r="B282" s="21"/>
      <c r="C282" s="21"/>
      <c r="D282" s="21"/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/>
      <c r="C283" s="21"/>
      <c r="D283" s="21"/>
      <c r="E283" s="21"/>
      <c r="F283" s="18"/>
      <c r="G283" s="124">
        <f>IF((AB280-AC281)&lt;0,0,AB280-AC281)</f>
        <v>0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/>
      <c r="C284" s="21"/>
      <c r="D284" s="21"/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/>
      <c r="C285" s="21"/>
      <c r="D285" s="21"/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/>
      <c r="C286" s="21"/>
      <c r="D286" s="21"/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AJAX TREESDOWN</v>
      </c>
      <c r="C288" s="131"/>
      <c r="D288" s="132"/>
      <c r="E288" s="136" t="str">
        <f>INDEX(Owners!$A:$A,MATCH(B288,Owners!$B:$B,0))</f>
        <v>Martin Tarbuck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f>A4+6</f>
        <v>32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/>
      <c r="C290" s="8"/>
      <c r="D290" s="8"/>
      <c r="E290" s="85"/>
      <c r="F290" s="26"/>
      <c r="G290" s="112"/>
      <c r="H290" s="113" t="s">
        <v>397</v>
      </c>
      <c r="I290" s="114"/>
      <c r="J290" s="112"/>
      <c r="K290" s="113" t="s">
        <v>397</v>
      </c>
      <c r="L290" s="114"/>
      <c r="M290" s="115"/>
      <c r="N290" s="116" t="s">
        <v>397</v>
      </c>
      <c r="O290" s="117"/>
      <c r="P290" s="115"/>
      <c r="Q290" s="116" t="s">
        <v>397</v>
      </c>
      <c r="R290" s="117"/>
      <c r="S290" s="115"/>
      <c r="T290" s="116" t="s">
        <v>397</v>
      </c>
      <c r="U290" s="117"/>
      <c r="V290" s="115"/>
      <c r="W290" s="116" t="s">
        <v>397</v>
      </c>
      <c r="X290" s="117"/>
      <c r="Y290" s="115"/>
      <c r="Z290" s="116" t="s">
        <v>397</v>
      </c>
      <c r="AA290" s="117"/>
    </row>
    <row r="291" spans="1:29" ht="30" customHeight="1" x14ac:dyDescent="0.25">
      <c r="B291" s="8"/>
      <c r="C291" s="8"/>
      <c r="D291" s="8"/>
      <c r="E291" s="20"/>
      <c r="F291" s="26"/>
      <c r="G291" s="115"/>
      <c r="H291" s="116" t="s">
        <v>397</v>
      </c>
      <c r="I291" s="118"/>
      <c r="J291" s="115"/>
      <c r="K291" s="116" t="s">
        <v>397</v>
      </c>
      <c r="L291" s="117"/>
      <c r="M291" s="115"/>
      <c r="N291" s="116" t="s">
        <v>397</v>
      </c>
      <c r="O291" s="117"/>
      <c r="P291" s="115"/>
      <c r="Q291" s="116" t="s">
        <v>397</v>
      </c>
      <c r="R291" s="117"/>
      <c r="S291" s="115"/>
      <c r="T291" s="116" t="s">
        <v>397</v>
      </c>
      <c r="U291" s="117"/>
      <c r="V291" s="115"/>
      <c r="W291" s="116" t="s">
        <v>397</v>
      </c>
      <c r="X291" s="117"/>
      <c r="Y291" s="115"/>
      <c r="Z291" s="116" t="s">
        <v>397</v>
      </c>
      <c r="AA291" s="117"/>
    </row>
    <row r="292" spans="1:29" ht="30" customHeight="1" x14ac:dyDescent="0.25">
      <c r="B292" s="8"/>
      <c r="C292" s="8"/>
      <c r="D292" s="8"/>
      <c r="E292" s="20"/>
      <c r="F292" s="26"/>
      <c r="G292" s="115"/>
      <c r="H292" s="116" t="s">
        <v>397</v>
      </c>
      <c r="I292" s="118"/>
      <c r="J292" s="115"/>
      <c r="K292" s="116" t="s">
        <v>397</v>
      </c>
      <c r="L292" s="117"/>
      <c r="M292" s="115"/>
      <c r="N292" s="116" t="s">
        <v>397</v>
      </c>
      <c r="O292" s="117"/>
      <c r="P292" s="115"/>
      <c r="Q292" s="116" t="s">
        <v>397</v>
      </c>
      <c r="R292" s="117"/>
      <c r="S292" s="115"/>
      <c r="T292" s="116" t="s">
        <v>397</v>
      </c>
      <c r="U292" s="117"/>
      <c r="V292" s="115"/>
      <c r="W292" s="116" t="s">
        <v>397</v>
      </c>
      <c r="X292" s="117"/>
      <c r="Y292" s="115"/>
      <c r="Z292" s="116" t="s">
        <v>397</v>
      </c>
      <c r="AA292" s="117"/>
    </row>
    <row r="293" spans="1:29" ht="30" customHeight="1" x14ac:dyDescent="0.25">
      <c r="B293" s="8"/>
      <c r="C293" s="8"/>
      <c r="D293" s="8"/>
      <c r="E293" s="20"/>
      <c r="F293" s="26"/>
      <c r="G293" s="115"/>
      <c r="H293" s="118"/>
      <c r="I293" s="118"/>
      <c r="J293" s="115"/>
      <c r="K293" s="118"/>
      <c r="L293" s="117"/>
      <c r="M293" s="115"/>
      <c r="N293" s="118"/>
      <c r="O293" s="117"/>
      <c r="P293" s="115"/>
      <c r="Q293" s="118"/>
      <c r="R293" s="117"/>
      <c r="S293" s="115"/>
      <c r="T293" s="118"/>
      <c r="U293" s="117"/>
      <c r="V293" s="115"/>
      <c r="W293" s="118"/>
      <c r="X293" s="117"/>
      <c r="Y293" s="115"/>
      <c r="Z293" s="118"/>
      <c r="AA293" s="117"/>
    </row>
    <row r="294" spans="1:29" ht="30" customHeight="1" x14ac:dyDescent="0.25">
      <c r="B294" s="8"/>
      <c r="C294" s="8"/>
      <c r="D294" s="8"/>
      <c r="E294" s="20"/>
      <c r="F294" s="26"/>
      <c r="G294" s="115"/>
      <c r="H294" s="118"/>
      <c r="I294" s="118"/>
      <c r="J294" s="115"/>
      <c r="K294" s="118"/>
      <c r="L294" s="117"/>
      <c r="M294" s="115"/>
      <c r="N294" s="118"/>
      <c r="O294" s="117"/>
      <c r="P294" s="115"/>
      <c r="Q294" s="118"/>
      <c r="R294" s="117"/>
      <c r="S294" s="115"/>
      <c r="T294" s="118"/>
      <c r="U294" s="117"/>
      <c r="V294" s="115"/>
      <c r="W294" s="118"/>
      <c r="X294" s="117"/>
      <c r="Y294" s="115"/>
      <c r="Z294" s="118"/>
      <c r="AA294" s="117"/>
    </row>
    <row r="295" spans="1:29" ht="30" customHeight="1" x14ac:dyDescent="0.25">
      <c r="B295" s="8"/>
      <c r="C295" s="8"/>
      <c r="D295" s="8"/>
      <c r="E295" s="20"/>
      <c r="F295" s="26"/>
      <c r="G295" s="115"/>
      <c r="H295" s="118"/>
      <c r="I295" s="118"/>
      <c r="J295" s="115"/>
      <c r="K295" s="118"/>
      <c r="L295" s="117"/>
      <c r="M295" s="115"/>
      <c r="N295" s="118"/>
      <c r="O295" s="117"/>
      <c r="P295" s="115"/>
      <c r="Q295" s="118"/>
      <c r="R295" s="117"/>
      <c r="S295" s="115"/>
      <c r="T295" s="118"/>
      <c r="U295" s="117"/>
      <c r="V295" s="115"/>
      <c r="W295" s="118"/>
      <c r="X295" s="117"/>
      <c r="Y295" s="115"/>
      <c r="Z295" s="118"/>
      <c r="AA295" s="117"/>
    </row>
    <row r="296" spans="1:29" ht="30" customHeight="1" x14ac:dyDescent="0.25">
      <c r="B296" s="8"/>
      <c r="C296" s="8"/>
      <c r="D296" s="8"/>
      <c r="E296" s="20"/>
      <c r="F296" s="26"/>
      <c r="G296" s="115"/>
      <c r="H296" s="118"/>
      <c r="I296" s="118"/>
      <c r="J296" s="115"/>
      <c r="K296" s="118"/>
      <c r="L296" s="117"/>
      <c r="M296" s="115"/>
      <c r="N296" s="118"/>
      <c r="O296" s="117"/>
      <c r="P296" s="115"/>
      <c r="Q296" s="118"/>
      <c r="R296" s="117"/>
      <c r="S296" s="115"/>
      <c r="T296" s="118"/>
      <c r="U296" s="117"/>
      <c r="V296" s="115"/>
      <c r="W296" s="118"/>
      <c r="X296" s="117"/>
      <c r="Y296" s="115"/>
      <c r="Z296" s="118"/>
      <c r="AA296" s="117"/>
    </row>
    <row r="297" spans="1:29" ht="30" customHeight="1" x14ac:dyDescent="0.25">
      <c r="B297" s="8"/>
      <c r="C297" s="8"/>
      <c r="D297" s="8"/>
      <c r="E297" s="20"/>
      <c r="F297" s="26"/>
      <c r="G297" s="115"/>
      <c r="H297" s="118"/>
      <c r="I297" s="118"/>
      <c r="J297" s="115"/>
      <c r="K297" s="118"/>
      <c r="L297" s="117"/>
      <c r="M297" s="115"/>
      <c r="N297" s="118"/>
      <c r="O297" s="117"/>
      <c r="P297" s="115"/>
      <c r="Q297" s="118"/>
      <c r="R297" s="117"/>
      <c r="S297" s="115"/>
      <c r="T297" s="118"/>
      <c r="U297" s="117"/>
      <c r="V297" s="115"/>
      <c r="W297" s="118"/>
      <c r="X297" s="117"/>
      <c r="Y297" s="115"/>
      <c r="Z297" s="118"/>
      <c r="AA297" s="117"/>
    </row>
    <row r="298" spans="1:29" ht="30" customHeight="1" x14ac:dyDescent="0.25">
      <c r="B298" s="8"/>
      <c r="C298" s="8"/>
      <c r="D298" s="8"/>
      <c r="E298" s="20"/>
      <c r="F298" s="26"/>
      <c r="G298" s="115"/>
      <c r="H298" s="118"/>
      <c r="I298" s="118"/>
      <c r="J298" s="115"/>
      <c r="K298" s="118"/>
      <c r="L298" s="117"/>
      <c r="M298" s="115"/>
      <c r="N298" s="118"/>
      <c r="O298" s="117"/>
      <c r="P298" s="115"/>
      <c r="Q298" s="118"/>
      <c r="R298" s="117"/>
      <c r="S298" s="115"/>
      <c r="T298" s="118"/>
      <c r="U298" s="117"/>
      <c r="V298" s="115"/>
      <c r="W298" s="118"/>
      <c r="X298" s="117"/>
      <c r="Y298" s="115"/>
      <c r="Z298" s="118"/>
      <c r="AA298" s="117"/>
    </row>
    <row r="299" spans="1:29" ht="30" customHeight="1" x14ac:dyDescent="0.25">
      <c r="B299" s="8"/>
      <c r="C299" s="8"/>
      <c r="D299" s="8"/>
      <c r="E299" s="20"/>
      <c r="F299" s="26"/>
      <c r="G299" s="115"/>
      <c r="H299" s="118"/>
      <c r="I299" s="118"/>
      <c r="J299" s="115"/>
      <c r="K299" s="118"/>
      <c r="L299" s="117"/>
      <c r="M299" s="115"/>
      <c r="N299" s="118"/>
      <c r="O299" s="117"/>
      <c r="P299" s="115"/>
      <c r="Q299" s="118"/>
      <c r="R299" s="117"/>
      <c r="S299" s="115"/>
      <c r="T299" s="118"/>
      <c r="U299" s="117"/>
      <c r="V299" s="115"/>
      <c r="W299" s="118"/>
      <c r="X299" s="117"/>
      <c r="Y299" s="115"/>
      <c r="Z299" s="118"/>
      <c r="AA299" s="117"/>
    </row>
    <row r="300" spans="1:29" ht="30" customHeight="1" thickBot="1" x14ac:dyDescent="0.3">
      <c r="B300" s="27"/>
      <c r="C300" s="27"/>
      <c r="D300" s="27"/>
      <c r="E300" s="35"/>
      <c r="F300" s="26"/>
      <c r="G300" s="119"/>
      <c r="H300" s="120"/>
      <c r="I300" s="120"/>
      <c r="J300" s="119"/>
      <c r="K300" s="120"/>
      <c r="L300" s="121"/>
      <c r="M300" s="119"/>
      <c r="N300" s="120"/>
      <c r="O300" s="121"/>
      <c r="P300" s="119"/>
      <c r="Q300" s="120"/>
      <c r="R300" s="121"/>
      <c r="S300" s="119"/>
      <c r="T300" s="120"/>
      <c r="U300" s="121"/>
      <c r="V300" s="119"/>
      <c r="W300" s="120"/>
      <c r="X300" s="121"/>
      <c r="Y300" s="119"/>
      <c r="Z300" s="120"/>
      <c r="AA300" s="121"/>
    </row>
    <row r="301" spans="1:29" ht="30" customHeight="1" thickTop="1" x14ac:dyDescent="0.25">
      <c r="B301" s="30"/>
      <c r="C301" s="30"/>
      <c r="D301" s="30"/>
      <c r="E301" s="36"/>
      <c r="F301" s="31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 t="str">
        <f>IF(SUM(P290:P300)=0,"",SUM(P290:P300))</f>
        <v/>
      </c>
      <c r="Q301" s="33"/>
      <c r="R301" s="34"/>
      <c r="S301" s="32" t="str">
        <f>IF(SUM(S290:S300)=0,"",SUM(S290:S300))</f>
        <v/>
      </c>
      <c r="T301" s="33"/>
      <c r="U301" s="34"/>
      <c r="V301" s="32" t="str">
        <f>IF(SUM(V290:V300)=0,"",SUM(V290:V300))</f>
        <v/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0</v>
      </c>
    </row>
    <row r="302" spans="1:29" ht="30" customHeight="1" x14ac:dyDescent="0.25">
      <c r="B302" s="21"/>
      <c r="C302" s="21"/>
      <c r="D302" s="21"/>
      <c r="E302" s="23"/>
      <c r="F302" s="22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 t="str">
        <f>IF(SUM(L290:L292)=0,"",SUM(L290:L292))</f>
        <v/>
      </c>
      <c r="M302" s="12"/>
      <c r="N302" s="15"/>
      <c r="O302" s="15" t="str">
        <f>IF(SUM(O290:O292)=0,"",SUM(O290:O292))</f>
        <v/>
      </c>
      <c r="P302" s="12"/>
      <c r="Q302" s="15"/>
      <c r="R302" s="15" t="str">
        <f>IF(SUM(R290:R292)=0,"",SUM(R290:R292))</f>
        <v/>
      </c>
      <c r="S302" s="12"/>
      <c r="T302" s="15"/>
      <c r="U302" s="15" t="str">
        <f>IF(SUM(U290:U292)=0,"",SUM(U290:U292))</f>
        <v/>
      </c>
      <c r="V302" s="12"/>
      <c r="W302" s="15"/>
      <c r="X302" s="15" t="str">
        <f>IF(SUM(X290:X292)=0,"",SUM(X290:X292))</f>
        <v/>
      </c>
      <c r="Y302" s="12"/>
      <c r="Z302" s="15"/>
      <c r="AA302" s="15" t="str">
        <f>IF(SUM(AA290:AA292)=0,"",SUM(AA290:AA292))</f>
        <v/>
      </c>
      <c r="AB302" s="2">
        <f>SUM(G302:AA302)</f>
        <v>0</v>
      </c>
      <c r="AC302" s="3">
        <f>INT(SUM(G302:AA302)/3)</f>
        <v>0</v>
      </c>
    </row>
    <row r="303" spans="1:29" ht="30" customHeight="1" thickBot="1" x14ac:dyDescent="0.3">
      <c r="B303" s="21"/>
      <c r="C303" s="21"/>
      <c r="D303" s="21"/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/>
      <c r="C304" s="21"/>
      <c r="D304" s="21"/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/>
      <c r="C305" s="21"/>
      <c r="D305" s="21"/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/>
      <c r="C306" s="21"/>
      <c r="D306" s="21"/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/>
      <c r="C307" s="21"/>
      <c r="D307" s="21"/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f>A1</f>
        <v>4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4</v>
      </c>
      <c r="F309" s="143"/>
      <c r="G309" s="143"/>
      <c r="H309" s="143"/>
      <c r="I309" s="143"/>
      <c r="J309" s="144">
        <f>INDEX(Diary!$C:$C,MATCH(A309,Diary!$A:$A,0))</f>
        <v>41911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BREAST HOMAGE ALBION</v>
      </c>
      <c r="C311" s="131"/>
      <c r="D311" s="132"/>
      <c r="E311" s="136" t="str">
        <f>INDEX(Owners!$A:$A,MATCH(B311,Owners!$B:$B,0))</f>
        <v>Andy Clucas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f>A4+7</f>
        <v>33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/>
      <c r="C313" s="8"/>
      <c r="D313" s="8"/>
      <c r="E313" s="84"/>
      <c r="F313" s="26"/>
      <c r="G313" s="112"/>
      <c r="H313" s="113" t="s">
        <v>397</v>
      </c>
      <c r="I313" s="114"/>
      <c r="J313" s="112"/>
      <c r="K313" s="113" t="s">
        <v>397</v>
      </c>
      <c r="L313" s="114"/>
      <c r="M313" s="115"/>
      <c r="N313" s="116" t="s">
        <v>397</v>
      </c>
      <c r="O313" s="117"/>
      <c r="P313" s="115"/>
      <c r="Q313" s="116" t="s">
        <v>397</v>
      </c>
      <c r="R313" s="117"/>
      <c r="S313" s="115"/>
      <c r="T313" s="116" t="s">
        <v>397</v>
      </c>
      <c r="U313" s="117"/>
      <c r="V313" s="115"/>
      <c r="W313" s="116" t="s">
        <v>397</v>
      </c>
      <c r="X313" s="117"/>
      <c r="Y313" s="115"/>
      <c r="Z313" s="116" t="s">
        <v>397</v>
      </c>
      <c r="AA313" s="117"/>
    </row>
    <row r="314" spans="1:28" ht="30" customHeight="1" x14ac:dyDescent="0.25">
      <c r="B314" s="8"/>
      <c r="C314" s="8"/>
      <c r="D314" s="8"/>
      <c r="E314" s="8"/>
      <c r="F314" s="26"/>
      <c r="G314" s="115"/>
      <c r="H314" s="116" t="s">
        <v>397</v>
      </c>
      <c r="I314" s="118"/>
      <c r="J314" s="115"/>
      <c r="K314" s="116" t="s">
        <v>397</v>
      </c>
      <c r="L314" s="117"/>
      <c r="M314" s="115"/>
      <c r="N314" s="116" t="s">
        <v>397</v>
      </c>
      <c r="O314" s="117"/>
      <c r="P314" s="115"/>
      <c r="Q314" s="116" t="s">
        <v>397</v>
      </c>
      <c r="R314" s="117"/>
      <c r="S314" s="115"/>
      <c r="T314" s="116" t="s">
        <v>397</v>
      </c>
      <c r="U314" s="117"/>
      <c r="V314" s="115"/>
      <c r="W314" s="116" t="s">
        <v>397</v>
      </c>
      <c r="X314" s="117"/>
      <c r="Y314" s="115"/>
      <c r="Z314" s="116" t="s">
        <v>397</v>
      </c>
      <c r="AA314" s="117"/>
    </row>
    <row r="315" spans="1:28" ht="30" customHeight="1" x14ac:dyDescent="0.25">
      <c r="B315" s="8"/>
      <c r="C315" s="8"/>
      <c r="D315" s="8"/>
      <c r="E315" s="8"/>
      <c r="F315" s="26"/>
      <c r="G315" s="115"/>
      <c r="H315" s="116" t="s">
        <v>397</v>
      </c>
      <c r="I315" s="118"/>
      <c r="J315" s="115"/>
      <c r="K315" s="116" t="s">
        <v>397</v>
      </c>
      <c r="L315" s="117"/>
      <c r="M315" s="115"/>
      <c r="N315" s="116" t="s">
        <v>397</v>
      </c>
      <c r="O315" s="117"/>
      <c r="P315" s="115"/>
      <c r="Q315" s="116" t="s">
        <v>397</v>
      </c>
      <c r="R315" s="117"/>
      <c r="S315" s="115"/>
      <c r="T315" s="116" t="s">
        <v>397</v>
      </c>
      <c r="U315" s="117"/>
      <c r="V315" s="115"/>
      <c r="W315" s="116" t="s">
        <v>397</v>
      </c>
      <c r="X315" s="117"/>
      <c r="Y315" s="115"/>
      <c r="Z315" s="116" t="s">
        <v>397</v>
      </c>
      <c r="AA315" s="117"/>
    </row>
    <row r="316" spans="1:28" ht="30" customHeight="1" x14ac:dyDescent="0.25">
      <c r="B316" s="8"/>
      <c r="C316" s="8"/>
      <c r="D316" s="8"/>
      <c r="E316" s="8"/>
      <c r="F316" s="26"/>
      <c r="G316" s="115"/>
      <c r="H316" s="118"/>
      <c r="I316" s="118"/>
      <c r="J316" s="115"/>
      <c r="K316" s="118"/>
      <c r="L316" s="117"/>
      <c r="M316" s="115"/>
      <c r="N316" s="118"/>
      <c r="O316" s="117"/>
      <c r="P316" s="115"/>
      <c r="Q316" s="118"/>
      <c r="R316" s="117"/>
      <c r="S316" s="115"/>
      <c r="T316" s="118"/>
      <c r="U316" s="117"/>
      <c r="V316" s="115"/>
      <c r="W316" s="118"/>
      <c r="X316" s="117"/>
      <c r="Y316" s="115"/>
      <c r="Z316" s="118"/>
      <c r="AA316" s="117"/>
    </row>
    <row r="317" spans="1:28" ht="30" customHeight="1" x14ac:dyDescent="0.25">
      <c r="B317" s="8"/>
      <c r="C317" s="8"/>
      <c r="D317" s="8"/>
      <c r="E317" s="8"/>
      <c r="F317" s="26"/>
      <c r="G317" s="115"/>
      <c r="H317" s="118"/>
      <c r="I317" s="118"/>
      <c r="J317" s="115"/>
      <c r="K317" s="118"/>
      <c r="L317" s="117"/>
      <c r="M317" s="115"/>
      <c r="N317" s="118"/>
      <c r="O317" s="117"/>
      <c r="P317" s="115"/>
      <c r="Q317" s="118"/>
      <c r="R317" s="117"/>
      <c r="S317" s="115"/>
      <c r="T317" s="118"/>
      <c r="U317" s="117"/>
      <c r="V317" s="115"/>
      <c r="W317" s="118"/>
      <c r="X317" s="117"/>
      <c r="Y317" s="115"/>
      <c r="Z317" s="118"/>
      <c r="AA317" s="117"/>
    </row>
    <row r="318" spans="1:28" ht="30" customHeight="1" x14ac:dyDescent="0.25">
      <c r="B318" s="8"/>
      <c r="C318" s="8"/>
      <c r="D318" s="8"/>
      <c r="E318" s="8"/>
      <c r="F318" s="26"/>
      <c r="G318" s="115"/>
      <c r="H318" s="118"/>
      <c r="I318" s="118"/>
      <c r="J318" s="115"/>
      <c r="K318" s="118"/>
      <c r="L318" s="117"/>
      <c r="M318" s="115"/>
      <c r="N318" s="118"/>
      <c r="O318" s="117"/>
      <c r="P318" s="115"/>
      <c r="Q318" s="118"/>
      <c r="R318" s="117"/>
      <c r="S318" s="115"/>
      <c r="T318" s="118"/>
      <c r="U318" s="117"/>
      <c r="V318" s="115"/>
      <c r="W318" s="118"/>
      <c r="X318" s="117"/>
      <c r="Y318" s="115"/>
      <c r="Z318" s="118"/>
      <c r="AA318" s="117"/>
    </row>
    <row r="319" spans="1:28" ht="30" customHeight="1" x14ac:dyDescent="0.25">
      <c r="B319" s="8"/>
      <c r="C319" s="8"/>
      <c r="D319" s="8"/>
      <c r="E319" s="8"/>
      <c r="F319" s="26"/>
      <c r="G319" s="115"/>
      <c r="H319" s="118"/>
      <c r="I319" s="118"/>
      <c r="J319" s="115"/>
      <c r="K319" s="118"/>
      <c r="L319" s="117"/>
      <c r="M319" s="115"/>
      <c r="N319" s="118"/>
      <c r="O319" s="117"/>
      <c r="P319" s="115"/>
      <c r="Q319" s="118"/>
      <c r="R319" s="117"/>
      <c r="S319" s="115"/>
      <c r="T319" s="118"/>
      <c r="U319" s="117"/>
      <c r="V319" s="115"/>
      <c r="W319" s="118"/>
      <c r="X319" s="117"/>
      <c r="Y319" s="115"/>
      <c r="Z319" s="118"/>
      <c r="AA319" s="117"/>
    </row>
    <row r="320" spans="1:28" ht="30" customHeight="1" x14ac:dyDescent="0.25">
      <c r="B320" s="8"/>
      <c r="C320" s="8"/>
      <c r="D320" s="8"/>
      <c r="E320" s="8"/>
      <c r="F320" s="26"/>
      <c r="G320" s="115"/>
      <c r="H320" s="118"/>
      <c r="I320" s="118"/>
      <c r="J320" s="115"/>
      <c r="K320" s="118"/>
      <c r="L320" s="117"/>
      <c r="M320" s="115"/>
      <c r="N320" s="118"/>
      <c r="O320" s="117"/>
      <c r="P320" s="115"/>
      <c r="Q320" s="118"/>
      <c r="R320" s="117"/>
      <c r="S320" s="115"/>
      <c r="T320" s="118"/>
      <c r="U320" s="117"/>
      <c r="V320" s="115"/>
      <c r="W320" s="118"/>
      <c r="X320" s="117"/>
      <c r="Y320" s="115"/>
      <c r="Z320" s="118"/>
      <c r="AA320" s="117"/>
    </row>
    <row r="321" spans="1:29" ht="30" customHeight="1" x14ac:dyDescent="0.25">
      <c r="B321" s="8"/>
      <c r="C321" s="8"/>
      <c r="D321" s="8"/>
      <c r="E321" s="8"/>
      <c r="F321" s="26"/>
      <c r="G321" s="115"/>
      <c r="H321" s="118"/>
      <c r="I321" s="118"/>
      <c r="J321" s="115"/>
      <c r="K321" s="118"/>
      <c r="L321" s="117"/>
      <c r="M321" s="115"/>
      <c r="N321" s="118"/>
      <c r="O321" s="117"/>
      <c r="P321" s="115"/>
      <c r="Q321" s="118"/>
      <c r="R321" s="117"/>
      <c r="S321" s="115"/>
      <c r="T321" s="118"/>
      <c r="U321" s="117"/>
      <c r="V321" s="115"/>
      <c r="W321" s="118"/>
      <c r="X321" s="117"/>
      <c r="Y321" s="115"/>
      <c r="Z321" s="118"/>
      <c r="AA321" s="117"/>
    </row>
    <row r="322" spans="1:29" ht="30" customHeight="1" x14ac:dyDescent="0.25">
      <c r="B322" s="8"/>
      <c r="C322" s="8"/>
      <c r="D322" s="8"/>
      <c r="E322" s="8"/>
      <c r="F322" s="26"/>
      <c r="G322" s="115"/>
      <c r="H322" s="118"/>
      <c r="I322" s="118"/>
      <c r="J322" s="115"/>
      <c r="K322" s="118"/>
      <c r="L322" s="117"/>
      <c r="M322" s="115"/>
      <c r="N322" s="118"/>
      <c r="O322" s="117"/>
      <c r="P322" s="115"/>
      <c r="Q322" s="118"/>
      <c r="R322" s="117"/>
      <c r="S322" s="115"/>
      <c r="T322" s="118"/>
      <c r="U322" s="117"/>
      <c r="V322" s="115"/>
      <c r="W322" s="118"/>
      <c r="X322" s="117"/>
      <c r="Y322" s="115"/>
      <c r="Z322" s="118"/>
      <c r="AA322" s="117"/>
    </row>
    <row r="323" spans="1:29" ht="30" customHeight="1" thickBot="1" x14ac:dyDescent="0.3">
      <c r="B323" s="27"/>
      <c r="C323" s="27"/>
      <c r="D323" s="27"/>
      <c r="E323" s="27"/>
      <c r="F323" s="26"/>
      <c r="G323" s="119"/>
      <c r="H323" s="120"/>
      <c r="I323" s="120"/>
      <c r="J323" s="119"/>
      <c r="K323" s="120"/>
      <c r="L323" s="121"/>
      <c r="M323" s="119"/>
      <c r="N323" s="120"/>
      <c r="O323" s="121"/>
      <c r="P323" s="119"/>
      <c r="Q323" s="120"/>
      <c r="R323" s="121"/>
      <c r="S323" s="119"/>
      <c r="T323" s="120"/>
      <c r="U323" s="121"/>
      <c r="V323" s="119"/>
      <c r="W323" s="120"/>
      <c r="X323" s="121"/>
      <c r="Y323" s="119"/>
      <c r="Z323" s="120"/>
      <c r="AA323" s="121"/>
    </row>
    <row r="324" spans="1:29" ht="30" customHeight="1" thickTop="1" x14ac:dyDescent="0.25">
      <c r="B324" s="30"/>
      <c r="C324" s="30"/>
      <c r="D324" s="30"/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 t="str">
        <f>IF(SUM(J313:J323)=0,"",SUM(J313:J323))</f>
        <v/>
      </c>
      <c r="K324" s="33"/>
      <c r="L324" s="34"/>
      <c r="M324" s="32" t="str">
        <f>IF(SUM(M313:M323)=0,"",SUM(M313:M323))</f>
        <v/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 t="str">
        <f>IF(SUM(V313:V323)=0,"",SUM(V313:V323))</f>
        <v/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0</v>
      </c>
    </row>
    <row r="325" spans="1:29" ht="30" customHeight="1" x14ac:dyDescent="0.25">
      <c r="B325" s="21"/>
      <c r="C325" s="21"/>
      <c r="D325" s="21"/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 t="str">
        <f>IF(SUM(O313:O315)=0,"",SUM(O313:O315))</f>
        <v/>
      </c>
      <c r="P325" s="12"/>
      <c r="Q325" s="15"/>
      <c r="R325" s="15" t="str">
        <f>IF(SUM(R313:R315)=0,"",SUM(R313:R315))</f>
        <v/>
      </c>
      <c r="S325" s="12"/>
      <c r="T325" s="15"/>
      <c r="U325" s="15" t="str">
        <f>IF(SUM(U313:U315)=0,"",SUM(U313:U315))</f>
        <v/>
      </c>
      <c r="V325" s="12"/>
      <c r="W325" s="15"/>
      <c r="X325" s="15" t="str">
        <f>IF(SUM(X313:X315)=0,"",SUM(X313:X315))</f>
        <v/>
      </c>
      <c r="Y325" s="12"/>
      <c r="Z325" s="15"/>
      <c r="AA325" s="15" t="str">
        <f>IF(SUM(AA313:AA315)=0,"",SUM(AA313:AA315))</f>
        <v/>
      </c>
      <c r="AB325" s="2">
        <f>SUM(G325:AA325)</f>
        <v>0</v>
      </c>
      <c r="AC325" s="3">
        <f>INT(SUM(G325:AA325)/3)</f>
        <v>0</v>
      </c>
    </row>
    <row r="326" spans="1:29" ht="30" customHeight="1" thickBot="1" x14ac:dyDescent="0.3">
      <c r="B326" s="21"/>
      <c r="C326" s="21"/>
      <c r="D326" s="21"/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/>
      <c r="C327" s="21"/>
      <c r="D327" s="21"/>
      <c r="E327" s="21"/>
      <c r="F327" s="18"/>
      <c r="G327" s="124">
        <f>IF((AB324-AC325)&lt;0,0,AB324-AC325)</f>
        <v>0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/>
      <c r="C328" s="21"/>
      <c r="D328" s="21"/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/>
      <c r="C329" s="21"/>
      <c r="D329" s="21"/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/>
      <c r="C330" s="21"/>
      <c r="D330" s="21"/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FORTUNA DUFFLECOAT</v>
      </c>
      <c r="C332" s="131"/>
      <c r="D332" s="132"/>
      <c r="E332" s="136" t="str">
        <f>INDEX(Owners!$A:$A,MATCH(B332,Owners!$B:$B,0))</f>
        <v>Jonny Fairclough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f>A4+7</f>
        <v>33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/>
      <c r="C334" s="8"/>
      <c r="D334" s="8"/>
      <c r="E334" s="85"/>
      <c r="F334" s="26"/>
      <c r="G334" s="112"/>
      <c r="H334" s="113" t="s">
        <v>397</v>
      </c>
      <c r="I334" s="114"/>
      <c r="J334" s="112"/>
      <c r="K334" s="113" t="s">
        <v>397</v>
      </c>
      <c r="L334" s="114"/>
      <c r="M334" s="115"/>
      <c r="N334" s="116" t="s">
        <v>397</v>
      </c>
      <c r="O334" s="117"/>
      <c r="P334" s="115"/>
      <c r="Q334" s="116" t="s">
        <v>397</v>
      </c>
      <c r="R334" s="117"/>
      <c r="S334" s="115"/>
      <c r="T334" s="116" t="s">
        <v>397</v>
      </c>
      <c r="U334" s="117"/>
      <c r="V334" s="115"/>
      <c r="W334" s="116" t="s">
        <v>397</v>
      </c>
      <c r="X334" s="117"/>
      <c r="Y334" s="115"/>
      <c r="Z334" s="116" t="s">
        <v>397</v>
      </c>
      <c r="AA334" s="117"/>
    </row>
    <row r="335" spans="1:29" ht="30" customHeight="1" x14ac:dyDescent="0.25">
      <c r="B335" s="8"/>
      <c r="C335" s="8"/>
      <c r="D335" s="8"/>
      <c r="E335" s="20"/>
      <c r="F335" s="26"/>
      <c r="G335" s="115"/>
      <c r="H335" s="116" t="s">
        <v>397</v>
      </c>
      <c r="I335" s="118"/>
      <c r="J335" s="115"/>
      <c r="K335" s="116" t="s">
        <v>397</v>
      </c>
      <c r="L335" s="117"/>
      <c r="M335" s="115"/>
      <c r="N335" s="116" t="s">
        <v>397</v>
      </c>
      <c r="O335" s="117"/>
      <c r="P335" s="115"/>
      <c r="Q335" s="116" t="s">
        <v>397</v>
      </c>
      <c r="R335" s="117"/>
      <c r="S335" s="115"/>
      <c r="T335" s="116" t="s">
        <v>397</v>
      </c>
      <c r="U335" s="117"/>
      <c r="V335" s="115"/>
      <c r="W335" s="116" t="s">
        <v>397</v>
      </c>
      <c r="X335" s="117"/>
      <c r="Y335" s="115"/>
      <c r="Z335" s="116" t="s">
        <v>397</v>
      </c>
      <c r="AA335" s="117"/>
    </row>
    <row r="336" spans="1:29" ht="30" customHeight="1" x14ac:dyDescent="0.25">
      <c r="B336" s="8"/>
      <c r="C336" s="8"/>
      <c r="D336" s="8"/>
      <c r="E336" s="20"/>
      <c r="F336" s="26"/>
      <c r="G336" s="115"/>
      <c r="H336" s="116" t="s">
        <v>397</v>
      </c>
      <c r="I336" s="118"/>
      <c r="J336" s="115"/>
      <c r="K336" s="116" t="s">
        <v>397</v>
      </c>
      <c r="L336" s="117"/>
      <c r="M336" s="115"/>
      <c r="N336" s="116" t="s">
        <v>397</v>
      </c>
      <c r="O336" s="117"/>
      <c r="P336" s="115"/>
      <c r="Q336" s="116" t="s">
        <v>397</v>
      </c>
      <c r="R336" s="117"/>
      <c r="S336" s="115"/>
      <c r="T336" s="116" t="s">
        <v>397</v>
      </c>
      <c r="U336" s="117"/>
      <c r="V336" s="115"/>
      <c r="W336" s="116" t="s">
        <v>397</v>
      </c>
      <c r="X336" s="117"/>
      <c r="Y336" s="115"/>
      <c r="Z336" s="116" t="s">
        <v>397</v>
      </c>
      <c r="AA336" s="117"/>
    </row>
    <row r="337" spans="2:29" ht="30" customHeight="1" x14ac:dyDescent="0.25">
      <c r="B337" s="8"/>
      <c r="C337" s="8"/>
      <c r="D337" s="8"/>
      <c r="E337" s="20"/>
      <c r="F337" s="26"/>
      <c r="G337" s="115"/>
      <c r="H337" s="118"/>
      <c r="I337" s="118"/>
      <c r="J337" s="115"/>
      <c r="K337" s="118"/>
      <c r="L337" s="117"/>
      <c r="M337" s="115"/>
      <c r="N337" s="118"/>
      <c r="O337" s="117"/>
      <c r="P337" s="115"/>
      <c r="Q337" s="118"/>
      <c r="R337" s="117"/>
      <c r="S337" s="115"/>
      <c r="T337" s="118"/>
      <c r="U337" s="117"/>
      <c r="V337" s="115"/>
      <c r="W337" s="118"/>
      <c r="X337" s="117"/>
      <c r="Y337" s="115"/>
      <c r="Z337" s="118"/>
      <c r="AA337" s="117"/>
    </row>
    <row r="338" spans="2:29" ht="30" customHeight="1" x14ac:dyDescent="0.25">
      <c r="B338" s="8"/>
      <c r="C338" s="8"/>
      <c r="D338" s="8"/>
      <c r="E338" s="20"/>
      <c r="F338" s="26"/>
      <c r="G338" s="115"/>
      <c r="H338" s="118"/>
      <c r="I338" s="118"/>
      <c r="J338" s="115"/>
      <c r="K338" s="118"/>
      <c r="L338" s="117"/>
      <c r="M338" s="115"/>
      <c r="N338" s="118"/>
      <c r="O338" s="117"/>
      <c r="P338" s="115"/>
      <c r="Q338" s="118"/>
      <c r="R338" s="117"/>
      <c r="S338" s="115"/>
      <c r="T338" s="118"/>
      <c r="U338" s="117"/>
      <c r="V338" s="115"/>
      <c r="W338" s="118"/>
      <c r="X338" s="117"/>
      <c r="Y338" s="115"/>
      <c r="Z338" s="118"/>
      <c r="AA338" s="117"/>
    </row>
    <row r="339" spans="2:29" ht="30" customHeight="1" x14ac:dyDescent="0.25">
      <c r="B339" s="8"/>
      <c r="C339" s="8"/>
      <c r="D339" s="8"/>
      <c r="E339" s="20"/>
      <c r="F339" s="26"/>
      <c r="G339" s="115"/>
      <c r="H339" s="118"/>
      <c r="I339" s="118"/>
      <c r="J339" s="115"/>
      <c r="K339" s="118"/>
      <c r="L339" s="117"/>
      <c r="M339" s="115"/>
      <c r="N339" s="118"/>
      <c r="O339" s="117"/>
      <c r="P339" s="115"/>
      <c r="Q339" s="118"/>
      <c r="R339" s="117"/>
      <c r="S339" s="115"/>
      <c r="T339" s="118"/>
      <c r="U339" s="117"/>
      <c r="V339" s="115"/>
      <c r="W339" s="118"/>
      <c r="X339" s="117"/>
      <c r="Y339" s="115"/>
      <c r="Z339" s="118"/>
      <c r="AA339" s="117"/>
    </row>
    <row r="340" spans="2:29" ht="30" customHeight="1" x14ac:dyDescent="0.25">
      <c r="B340" s="8"/>
      <c r="C340" s="8"/>
      <c r="D340" s="8"/>
      <c r="E340" s="20"/>
      <c r="F340" s="26"/>
      <c r="G340" s="115"/>
      <c r="H340" s="118"/>
      <c r="I340" s="118"/>
      <c r="J340" s="115"/>
      <c r="K340" s="118"/>
      <c r="L340" s="117"/>
      <c r="M340" s="115"/>
      <c r="N340" s="118"/>
      <c r="O340" s="117"/>
      <c r="P340" s="115"/>
      <c r="Q340" s="118"/>
      <c r="R340" s="117"/>
      <c r="S340" s="115"/>
      <c r="T340" s="118"/>
      <c r="U340" s="117"/>
      <c r="V340" s="115"/>
      <c r="W340" s="118"/>
      <c r="X340" s="117"/>
      <c r="Y340" s="115"/>
      <c r="Z340" s="118"/>
      <c r="AA340" s="117"/>
    </row>
    <row r="341" spans="2:29" ht="30" customHeight="1" x14ac:dyDescent="0.25">
      <c r="B341" s="8"/>
      <c r="C341" s="8"/>
      <c r="D341" s="8"/>
      <c r="E341" s="20"/>
      <c r="F341" s="26"/>
      <c r="G341" s="115"/>
      <c r="H341" s="118"/>
      <c r="I341" s="118"/>
      <c r="J341" s="115"/>
      <c r="K341" s="118"/>
      <c r="L341" s="117"/>
      <c r="M341" s="115"/>
      <c r="N341" s="118"/>
      <c r="O341" s="117"/>
      <c r="P341" s="115"/>
      <c r="Q341" s="118"/>
      <c r="R341" s="117"/>
      <c r="S341" s="115"/>
      <c r="T341" s="118"/>
      <c r="U341" s="117"/>
      <c r="V341" s="115"/>
      <c r="W341" s="118"/>
      <c r="X341" s="117"/>
      <c r="Y341" s="115"/>
      <c r="Z341" s="118"/>
      <c r="AA341" s="117"/>
    </row>
    <row r="342" spans="2:29" ht="30" customHeight="1" x14ac:dyDescent="0.25">
      <c r="B342" s="8"/>
      <c r="C342" s="8"/>
      <c r="D342" s="8"/>
      <c r="E342" s="20"/>
      <c r="F342" s="26"/>
      <c r="G342" s="115"/>
      <c r="H342" s="118"/>
      <c r="I342" s="118"/>
      <c r="J342" s="115"/>
      <c r="K342" s="118"/>
      <c r="L342" s="117"/>
      <c r="M342" s="115"/>
      <c r="N342" s="118"/>
      <c r="O342" s="117"/>
      <c r="P342" s="115"/>
      <c r="Q342" s="118"/>
      <c r="R342" s="117"/>
      <c r="S342" s="115"/>
      <c r="T342" s="118"/>
      <c r="U342" s="117"/>
      <c r="V342" s="115"/>
      <c r="W342" s="118"/>
      <c r="X342" s="117"/>
      <c r="Y342" s="115"/>
      <c r="Z342" s="118"/>
      <c r="AA342" s="117"/>
    </row>
    <row r="343" spans="2:29" ht="30" customHeight="1" x14ac:dyDescent="0.25">
      <c r="B343" s="8"/>
      <c r="C343" s="8"/>
      <c r="D343" s="8"/>
      <c r="E343" s="20"/>
      <c r="F343" s="26"/>
      <c r="G343" s="115"/>
      <c r="H343" s="118"/>
      <c r="I343" s="118"/>
      <c r="J343" s="115"/>
      <c r="K343" s="118"/>
      <c r="L343" s="117"/>
      <c r="M343" s="115"/>
      <c r="N343" s="118"/>
      <c r="O343" s="117"/>
      <c r="P343" s="115"/>
      <c r="Q343" s="118"/>
      <c r="R343" s="117"/>
      <c r="S343" s="115"/>
      <c r="T343" s="118"/>
      <c r="U343" s="117"/>
      <c r="V343" s="115"/>
      <c r="W343" s="118"/>
      <c r="X343" s="117"/>
      <c r="Y343" s="115"/>
      <c r="Z343" s="118"/>
      <c r="AA343" s="117"/>
    </row>
    <row r="344" spans="2:29" ht="30" customHeight="1" thickBot="1" x14ac:dyDescent="0.3">
      <c r="B344" s="27"/>
      <c r="C344" s="27"/>
      <c r="D344" s="27"/>
      <c r="E344" s="35"/>
      <c r="F344" s="26"/>
      <c r="G344" s="119"/>
      <c r="H344" s="120"/>
      <c r="I344" s="120"/>
      <c r="J344" s="119"/>
      <c r="K344" s="120"/>
      <c r="L344" s="121"/>
      <c r="M344" s="119"/>
      <c r="N344" s="120"/>
      <c r="O344" s="121"/>
      <c r="P344" s="119"/>
      <c r="Q344" s="120"/>
      <c r="R344" s="121"/>
      <c r="S344" s="119"/>
      <c r="T344" s="120"/>
      <c r="U344" s="121"/>
      <c r="V344" s="119"/>
      <c r="W344" s="120"/>
      <c r="X344" s="121"/>
      <c r="Y344" s="119"/>
      <c r="Z344" s="120"/>
      <c r="AA344" s="121"/>
    </row>
    <row r="345" spans="2:29" ht="30" customHeight="1" thickTop="1" x14ac:dyDescent="0.25">
      <c r="B345" s="30"/>
      <c r="C345" s="30"/>
      <c r="D345" s="30"/>
      <c r="E345" s="36"/>
      <c r="F345" s="31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 t="str">
        <f>IF(SUM(M334:M344)=0,"",SUM(M334:M344))</f>
        <v/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 t="str">
        <f>IF(SUM(V334:V344)=0,"",SUM(V334:V344))</f>
        <v/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0</v>
      </c>
    </row>
    <row r="346" spans="2:29" ht="30" customHeight="1" x14ac:dyDescent="0.25">
      <c r="B346" s="21"/>
      <c r="C346" s="21"/>
      <c r="D346" s="21"/>
      <c r="E346" s="23"/>
      <c r="F346" s="22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 t="str">
        <f>IF(SUM(L334:L336)=0,"",SUM(L334:L336))</f>
        <v/>
      </c>
      <c r="M346" s="12"/>
      <c r="N346" s="15"/>
      <c r="O346" s="15" t="str">
        <f>IF(SUM(O334:O336)=0,"",SUM(O334:O336))</f>
        <v/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 t="str">
        <f>IF(SUM(X334:X336)=0,"",SUM(X334:X336))</f>
        <v/>
      </c>
      <c r="Y346" s="12"/>
      <c r="Z346" s="15"/>
      <c r="AA346" s="15" t="str">
        <f>IF(SUM(AA334:AA336)=0,"",SUM(AA334:AA336))</f>
        <v/>
      </c>
      <c r="AB346" s="2">
        <f>SUM(G346:AA346)</f>
        <v>0</v>
      </c>
      <c r="AC346" s="3">
        <f>INT(SUM(G346:AA346)/3)</f>
        <v>0</v>
      </c>
    </row>
    <row r="347" spans="2:29" ht="30" customHeight="1" thickBot="1" x14ac:dyDescent="0.3">
      <c r="B347" s="21"/>
      <c r="C347" s="21"/>
      <c r="D347" s="21"/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/>
      <c r="C348" s="21"/>
      <c r="D348" s="21"/>
      <c r="E348" s="24"/>
      <c r="F348" s="18"/>
      <c r="G348" s="124">
        <f>IF((AB345-AC346)&lt;0,0,AB345-AC346)</f>
        <v>0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/>
      <c r="C349" s="21"/>
      <c r="D349" s="21"/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/>
      <c r="C350" s="21"/>
      <c r="D350" s="21"/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/>
      <c r="C351" s="21"/>
      <c r="D351" s="21"/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B1:D1"/>
    <mergeCell ref="E1:I1"/>
    <mergeCell ref="J1:AA1"/>
    <mergeCell ref="B3:D4"/>
    <mergeCell ref="E3:F4"/>
    <mergeCell ref="G3:I3"/>
    <mergeCell ref="J3:L3"/>
    <mergeCell ref="M3:O3"/>
    <mergeCell ref="P3:R3"/>
    <mergeCell ref="S3:U3"/>
    <mergeCell ref="V24:X24"/>
    <mergeCell ref="Y24:AA24"/>
    <mergeCell ref="G40:I41"/>
    <mergeCell ref="B45:D45"/>
    <mergeCell ref="E45:I45"/>
    <mergeCell ref="J45:AA45"/>
    <mergeCell ref="V3:X3"/>
    <mergeCell ref="Y3:AA3"/>
    <mergeCell ref="G19:I20"/>
    <mergeCell ref="B24:D25"/>
    <mergeCell ref="E24:F25"/>
    <mergeCell ref="G24:I24"/>
    <mergeCell ref="J24:L24"/>
    <mergeCell ref="M24:O24"/>
    <mergeCell ref="P24:R24"/>
    <mergeCell ref="S24:U24"/>
    <mergeCell ref="S68:U68"/>
    <mergeCell ref="V68:X68"/>
    <mergeCell ref="Y68:AA68"/>
    <mergeCell ref="G84:I85"/>
    <mergeCell ref="B89:D89"/>
    <mergeCell ref="E89:I89"/>
    <mergeCell ref="J89:AA89"/>
    <mergeCell ref="S47:U47"/>
    <mergeCell ref="V47:X47"/>
    <mergeCell ref="Y47:AA47"/>
    <mergeCell ref="G63:I64"/>
    <mergeCell ref="B68:D69"/>
    <mergeCell ref="E68:F69"/>
    <mergeCell ref="G68:I68"/>
    <mergeCell ref="J68:L68"/>
    <mergeCell ref="M68:O68"/>
    <mergeCell ref="P68:R68"/>
    <mergeCell ref="B47:D48"/>
    <mergeCell ref="E47:F48"/>
    <mergeCell ref="G47:I47"/>
    <mergeCell ref="J47:L47"/>
    <mergeCell ref="M47:O47"/>
    <mergeCell ref="P47:R47"/>
    <mergeCell ref="S112:U112"/>
    <mergeCell ref="V112:X112"/>
    <mergeCell ref="Y112:AA112"/>
    <mergeCell ref="G128:I129"/>
    <mergeCell ref="B133:D133"/>
    <mergeCell ref="E133:I133"/>
    <mergeCell ref="J133:AA133"/>
    <mergeCell ref="S91:U91"/>
    <mergeCell ref="V91:X91"/>
    <mergeCell ref="Y91:AA91"/>
    <mergeCell ref="G107:I108"/>
    <mergeCell ref="B112:D113"/>
    <mergeCell ref="E112:F113"/>
    <mergeCell ref="G112:I112"/>
    <mergeCell ref="J112:L112"/>
    <mergeCell ref="M112:O112"/>
    <mergeCell ref="P112:R112"/>
    <mergeCell ref="B91:D92"/>
    <mergeCell ref="E91:F92"/>
    <mergeCell ref="G91:I91"/>
    <mergeCell ref="J91:L91"/>
    <mergeCell ref="M91:O91"/>
    <mergeCell ref="P91:R91"/>
    <mergeCell ref="S156:U156"/>
    <mergeCell ref="V156:X156"/>
    <mergeCell ref="Y156:AA156"/>
    <mergeCell ref="G172:I173"/>
    <mergeCell ref="B177:D177"/>
    <mergeCell ref="E177:I177"/>
    <mergeCell ref="J177:AA177"/>
    <mergeCell ref="S135:U135"/>
    <mergeCell ref="V135:X135"/>
    <mergeCell ref="Y135:AA135"/>
    <mergeCell ref="G151:I152"/>
    <mergeCell ref="B156:D157"/>
    <mergeCell ref="E156:F157"/>
    <mergeCell ref="G156:I156"/>
    <mergeCell ref="J156:L156"/>
    <mergeCell ref="M156:O156"/>
    <mergeCell ref="P156:R156"/>
    <mergeCell ref="B135:D136"/>
    <mergeCell ref="E135:F136"/>
    <mergeCell ref="G135:I135"/>
    <mergeCell ref="J135:L135"/>
    <mergeCell ref="M135:O135"/>
    <mergeCell ref="P135:R135"/>
    <mergeCell ref="S200:U200"/>
    <mergeCell ref="V200:X200"/>
    <mergeCell ref="Y200:AA200"/>
    <mergeCell ref="G216:I217"/>
    <mergeCell ref="B221:D221"/>
    <mergeCell ref="E221:I221"/>
    <mergeCell ref="J221:AA221"/>
    <mergeCell ref="S179:U179"/>
    <mergeCell ref="V179:X179"/>
    <mergeCell ref="Y179:AA179"/>
    <mergeCell ref="G195:I196"/>
    <mergeCell ref="B200:D201"/>
    <mergeCell ref="E200:F201"/>
    <mergeCell ref="G200:I200"/>
    <mergeCell ref="J200:L200"/>
    <mergeCell ref="M200:O200"/>
    <mergeCell ref="P200:R200"/>
    <mergeCell ref="B179:D180"/>
    <mergeCell ref="E179:F180"/>
    <mergeCell ref="G179:I179"/>
    <mergeCell ref="J179:L179"/>
    <mergeCell ref="M179:O179"/>
    <mergeCell ref="P179:R179"/>
    <mergeCell ref="S244:U244"/>
    <mergeCell ref="V244:X244"/>
    <mergeCell ref="Y244:AA244"/>
    <mergeCell ref="G260:I261"/>
    <mergeCell ref="B265:D265"/>
    <mergeCell ref="E265:I265"/>
    <mergeCell ref="J265:AA265"/>
    <mergeCell ref="S223:U223"/>
    <mergeCell ref="V223:X223"/>
    <mergeCell ref="Y223:AA223"/>
    <mergeCell ref="G239:I240"/>
    <mergeCell ref="B244:D245"/>
    <mergeCell ref="E244:F245"/>
    <mergeCell ref="G244:I244"/>
    <mergeCell ref="J244:L244"/>
    <mergeCell ref="M244:O244"/>
    <mergeCell ref="P244:R244"/>
    <mergeCell ref="B223:D224"/>
    <mergeCell ref="E223:F224"/>
    <mergeCell ref="G223:I223"/>
    <mergeCell ref="J223:L223"/>
    <mergeCell ref="M223:O223"/>
    <mergeCell ref="P223:R223"/>
    <mergeCell ref="S288:U288"/>
    <mergeCell ref="V288:X288"/>
    <mergeCell ref="Y288:AA288"/>
    <mergeCell ref="G304:I305"/>
    <mergeCell ref="B309:D309"/>
    <mergeCell ref="E309:I309"/>
    <mergeCell ref="J309:AA309"/>
    <mergeCell ref="S267:U267"/>
    <mergeCell ref="V267:X267"/>
    <mergeCell ref="Y267:AA267"/>
    <mergeCell ref="G283:I284"/>
    <mergeCell ref="B288:D289"/>
    <mergeCell ref="E288:F289"/>
    <mergeCell ref="G288:I288"/>
    <mergeCell ref="J288:L288"/>
    <mergeCell ref="M288:O288"/>
    <mergeCell ref="P288:R288"/>
    <mergeCell ref="B267:D268"/>
    <mergeCell ref="E267:F268"/>
    <mergeCell ref="G267:I267"/>
    <mergeCell ref="J267:L267"/>
    <mergeCell ref="M267:O267"/>
    <mergeCell ref="P267:R267"/>
    <mergeCell ref="S332:U332"/>
    <mergeCell ref="V332:X332"/>
    <mergeCell ref="Y332:AA332"/>
    <mergeCell ref="G348:I349"/>
    <mergeCell ref="S311:U311"/>
    <mergeCell ref="V311:X311"/>
    <mergeCell ref="Y311:AA311"/>
    <mergeCell ref="G327:I328"/>
    <mergeCell ref="B332:D333"/>
    <mergeCell ref="E332:F333"/>
    <mergeCell ref="G332:I332"/>
    <mergeCell ref="J332:L332"/>
    <mergeCell ref="M332:O332"/>
    <mergeCell ref="P332:R332"/>
    <mergeCell ref="B311:D312"/>
    <mergeCell ref="E311:F312"/>
    <mergeCell ref="G311:I311"/>
    <mergeCell ref="J311:L311"/>
    <mergeCell ref="M311:O311"/>
    <mergeCell ref="P311:R311"/>
  </mergeCells>
  <conditionalFormatting sqref="G5:AA15">
    <cfRule type="cellIs" dxfId="111" priority="112" operator="notEqual">
      <formula>"*"</formula>
    </cfRule>
  </conditionalFormatting>
  <conditionalFormatting sqref="G5">
    <cfRule type="cellIs" dxfId="110" priority="111" operator="equal">
      <formula>"\"</formula>
    </cfRule>
  </conditionalFormatting>
  <conditionalFormatting sqref="H5">
    <cfRule type="cellIs" dxfId="109" priority="110" operator="equal">
      <formula>"\"</formula>
    </cfRule>
  </conditionalFormatting>
  <conditionalFormatting sqref="I5">
    <cfRule type="cellIs" dxfId="108" priority="109" operator="equal">
      <formula>"\"</formula>
    </cfRule>
  </conditionalFormatting>
  <conditionalFormatting sqref="J5">
    <cfRule type="cellIs" dxfId="107" priority="108" operator="equal">
      <formula>"\"</formula>
    </cfRule>
  </conditionalFormatting>
  <conditionalFormatting sqref="K5">
    <cfRule type="cellIs" dxfId="106" priority="107" operator="equal">
      <formula>"\"</formula>
    </cfRule>
  </conditionalFormatting>
  <conditionalFormatting sqref="L5">
    <cfRule type="cellIs" dxfId="105" priority="106" operator="equal">
      <formula>"\"</formula>
    </cfRule>
  </conditionalFormatting>
  <conditionalFormatting sqref="G26:AA36">
    <cfRule type="cellIs" dxfId="104" priority="105" operator="notEqual">
      <formula>"*"</formula>
    </cfRule>
  </conditionalFormatting>
  <conditionalFormatting sqref="G26">
    <cfRule type="cellIs" dxfId="103" priority="104" operator="equal">
      <formula>"\"</formula>
    </cfRule>
  </conditionalFormatting>
  <conditionalFormatting sqref="H26">
    <cfRule type="cellIs" dxfId="102" priority="103" operator="equal">
      <formula>"\"</formula>
    </cfRule>
  </conditionalFormatting>
  <conditionalFormatting sqref="I26">
    <cfRule type="cellIs" dxfId="101" priority="102" operator="equal">
      <formula>"\"</formula>
    </cfRule>
  </conditionalFormatting>
  <conditionalFormatting sqref="J26">
    <cfRule type="cellIs" dxfId="100" priority="101" operator="equal">
      <formula>"\"</formula>
    </cfRule>
  </conditionalFormatting>
  <conditionalFormatting sqref="K26">
    <cfRule type="cellIs" dxfId="99" priority="100" operator="equal">
      <formula>"\"</formula>
    </cfRule>
  </conditionalFormatting>
  <conditionalFormatting sqref="L26">
    <cfRule type="cellIs" dxfId="98" priority="99" operator="equal">
      <formula>"\"</formula>
    </cfRule>
  </conditionalFormatting>
  <conditionalFormatting sqref="G49:AA59">
    <cfRule type="cellIs" dxfId="97" priority="98" operator="notEqual">
      <formula>"*"</formula>
    </cfRule>
  </conditionalFormatting>
  <conditionalFormatting sqref="G49">
    <cfRule type="cellIs" dxfId="96" priority="97" operator="equal">
      <formula>"\"</formula>
    </cfRule>
  </conditionalFormatting>
  <conditionalFormatting sqref="H49">
    <cfRule type="cellIs" dxfId="95" priority="96" operator="equal">
      <formula>"\"</formula>
    </cfRule>
  </conditionalFormatting>
  <conditionalFormatting sqref="I49">
    <cfRule type="cellIs" dxfId="94" priority="95" operator="equal">
      <formula>"\"</formula>
    </cfRule>
  </conditionalFormatting>
  <conditionalFormatting sqref="J49">
    <cfRule type="cellIs" dxfId="93" priority="94" operator="equal">
      <formula>"\"</formula>
    </cfRule>
  </conditionalFormatting>
  <conditionalFormatting sqref="K49">
    <cfRule type="cellIs" dxfId="92" priority="93" operator="equal">
      <formula>"\"</formula>
    </cfRule>
  </conditionalFormatting>
  <conditionalFormatting sqref="L49">
    <cfRule type="cellIs" dxfId="91" priority="92" operator="equal">
      <formula>"\"</formula>
    </cfRule>
  </conditionalFormatting>
  <conditionalFormatting sqref="G70:AA80">
    <cfRule type="cellIs" dxfId="90" priority="91" operator="notEqual">
      <formula>"*"</formula>
    </cfRule>
  </conditionalFormatting>
  <conditionalFormatting sqref="G70">
    <cfRule type="cellIs" dxfId="89" priority="90" operator="equal">
      <formula>"\"</formula>
    </cfRule>
  </conditionalFormatting>
  <conditionalFormatting sqref="H70">
    <cfRule type="cellIs" dxfId="88" priority="89" operator="equal">
      <formula>"\"</formula>
    </cfRule>
  </conditionalFormatting>
  <conditionalFormatting sqref="I70">
    <cfRule type="cellIs" dxfId="87" priority="88" operator="equal">
      <formula>"\"</formula>
    </cfRule>
  </conditionalFormatting>
  <conditionalFormatting sqref="J70">
    <cfRule type="cellIs" dxfId="86" priority="87" operator="equal">
      <formula>"\"</formula>
    </cfRule>
  </conditionalFormatting>
  <conditionalFormatting sqref="K70">
    <cfRule type="cellIs" dxfId="85" priority="86" operator="equal">
      <formula>"\"</formula>
    </cfRule>
  </conditionalFormatting>
  <conditionalFormatting sqref="L70">
    <cfRule type="cellIs" dxfId="84" priority="85" operator="equal">
      <formula>"\"</formula>
    </cfRule>
  </conditionalFormatting>
  <conditionalFormatting sqref="G93:AA103">
    <cfRule type="cellIs" dxfId="83" priority="84" operator="notEqual">
      <formula>"*"</formula>
    </cfRule>
  </conditionalFormatting>
  <conditionalFormatting sqref="G93">
    <cfRule type="cellIs" dxfId="82" priority="83" operator="equal">
      <formula>"\"</formula>
    </cfRule>
  </conditionalFormatting>
  <conditionalFormatting sqref="H93">
    <cfRule type="cellIs" dxfId="81" priority="82" operator="equal">
      <formula>"\"</formula>
    </cfRule>
  </conditionalFormatting>
  <conditionalFormatting sqref="I93">
    <cfRule type="cellIs" dxfId="80" priority="81" operator="equal">
      <formula>"\"</formula>
    </cfRule>
  </conditionalFormatting>
  <conditionalFormatting sqref="J93">
    <cfRule type="cellIs" dxfId="79" priority="80" operator="equal">
      <formula>"\"</formula>
    </cfRule>
  </conditionalFormatting>
  <conditionalFormatting sqref="K93">
    <cfRule type="cellIs" dxfId="78" priority="79" operator="equal">
      <formula>"\"</formula>
    </cfRule>
  </conditionalFormatting>
  <conditionalFormatting sqref="L93">
    <cfRule type="cellIs" dxfId="77" priority="78" operator="equal">
      <formula>"\"</formula>
    </cfRule>
  </conditionalFormatting>
  <conditionalFormatting sqref="G114:AA124">
    <cfRule type="cellIs" dxfId="76" priority="77" operator="notEqual">
      <formula>"*"</formula>
    </cfRule>
  </conditionalFormatting>
  <conditionalFormatting sqref="G114">
    <cfRule type="cellIs" dxfId="75" priority="76" operator="equal">
      <formula>"\"</formula>
    </cfRule>
  </conditionalFormatting>
  <conditionalFormatting sqref="H114">
    <cfRule type="cellIs" dxfId="74" priority="75" operator="equal">
      <formula>"\"</formula>
    </cfRule>
  </conditionalFormatting>
  <conditionalFormatting sqref="I114">
    <cfRule type="cellIs" dxfId="73" priority="74" operator="equal">
      <formula>"\"</formula>
    </cfRule>
  </conditionalFormatting>
  <conditionalFormatting sqref="J114">
    <cfRule type="cellIs" dxfId="72" priority="73" operator="equal">
      <formula>"\"</formula>
    </cfRule>
  </conditionalFormatting>
  <conditionalFormatting sqref="K114">
    <cfRule type="cellIs" dxfId="71" priority="72" operator="equal">
      <formula>"\"</formula>
    </cfRule>
  </conditionalFormatting>
  <conditionalFormatting sqref="L114">
    <cfRule type="cellIs" dxfId="70" priority="71" operator="equal">
      <formula>"\"</formula>
    </cfRule>
  </conditionalFormatting>
  <conditionalFormatting sqref="G137:AA147">
    <cfRule type="cellIs" dxfId="69" priority="70" operator="notEqual">
      <formula>"*"</formula>
    </cfRule>
  </conditionalFormatting>
  <conditionalFormatting sqref="G137">
    <cfRule type="cellIs" dxfId="68" priority="69" operator="equal">
      <formula>"\"</formula>
    </cfRule>
  </conditionalFormatting>
  <conditionalFormatting sqref="H137">
    <cfRule type="cellIs" dxfId="67" priority="68" operator="equal">
      <formula>"\"</formula>
    </cfRule>
  </conditionalFormatting>
  <conditionalFormatting sqref="I137">
    <cfRule type="cellIs" dxfId="66" priority="67" operator="equal">
      <formula>"\"</formula>
    </cfRule>
  </conditionalFormatting>
  <conditionalFormatting sqref="J137">
    <cfRule type="cellIs" dxfId="65" priority="66" operator="equal">
      <formula>"\"</formula>
    </cfRule>
  </conditionalFormatting>
  <conditionalFormatting sqref="K137">
    <cfRule type="cellIs" dxfId="64" priority="65" operator="equal">
      <formula>"\"</formula>
    </cfRule>
  </conditionalFormatting>
  <conditionalFormatting sqref="L137">
    <cfRule type="cellIs" dxfId="63" priority="64" operator="equal">
      <formula>"\"</formula>
    </cfRule>
  </conditionalFormatting>
  <conditionalFormatting sqref="G158:AA168">
    <cfRule type="cellIs" dxfId="62" priority="63" operator="notEqual">
      <formula>"*"</formula>
    </cfRule>
  </conditionalFormatting>
  <conditionalFormatting sqref="G158">
    <cfRule type="cellIs" dxfId="61" priority="62" operator="equal">
      <formula>"\"</formula>
    </cfRule>
  </conditionalFormatting>
  <conditionalFormatting sqref="H158">
    <cfRule type="cellIs" dxfId="60" priority="61" operator="equal">
      <formula>"\"</formula>
    </cfRule>
  </conditionalFormatting>
  <conditionalFormatting sqref="I158">
    <cfRule type="cellIs" dxfId="59" priority="60" operator="equal">
      <formula>"\"</formula>
    </cfRule>
  </conditionalFormatting>
  <conditionalFormatting sqref="J158">
    <cfRule type="cellIs" dxfId="58" priority="59" operator="equal">
      <formula>"\"</formula>
    </cfRule>
  </conditionalFormatting>
  <conditionalFormatting sqref="K158">
    <cfRule type="cellIs" dxfId="57" priority="58" operator="equal">
      <formula>"\"</formula>
    </cfRule>
  </conditionalFormatting>
  <conditionalFormatting sqref="L158">
    <cfRule type="cellIs" dxfId="56" priority="57" operator="equal">
      <formula>"\"</formula>
    </cfRule>
  </conditionalFormatting>
  <conditionalFormatting sqref="G181:AA191">
    <cfRule type="cellIs" dxfId="55" priority="56" operator="notEqual">
      <formula>"*"</formula>
    </cfRule>
  </conditionalFormatting>
  <conditionalFormatting sqref="G181">
    <cfRule type="cellIs" dxfId="54" priority="55" operator="equal">
      <formula>"\"</formula>
    </cfRule>
  </conditionalFormatting>
  <conditionalFormatting sqref="H181">
    <cfRule type="cellIs" dxfId="53" priority="54" operator="equal">
      <formula>"\"</formula>
    </cfRule>
  </conditionalFormatting>
  <conditionalFormatting sqref="I181">
    <cfRule type="cellIs" dxfId="52" priority="53" operator="equal">
      <formula>"\"</formula>
    </cfRule>
  </conditionalFormatting>
  <conditionalFormatting sqref="J181">
    <cfRule type="cellIs" dxfId="51" priority="52" operator="equal">
      <formula>"\"</formula>
    </cfRule>
  </conditionalFormatting>
  <conditionalFormatting sqref="K181">
    <cfRule type="cellIs" dxfId="50" priority="51" operator="equal">
      <formula>"\"</formula>
    </cfRule>
  </conditionalFormatting>
  <conditionalFormatting sqref="L181">
    <cfRule type="cellIs" dxfId="49" priority="50" operator="equal">
      <formula>"\"</formula>
    </cfRule>
  </conditionalFormatting>
  <conditionalFormatting sqref="G202:AA212">
    <cfRule type="cellIs" dxfId="48" priority="49" operator="notEqual">
      <formula>"*"</formula>
    </cfRule>
  </conditionalFormatting>
  <conditionalFormatting sqref="G202">
    <cfRule type="cellIs" dxfId="47" priority="48" operator="equal">
      <formula>"\"</formula>
    </cfRule>
  </conditionalFormatting>
  <conditionalFormatting sqref="H202">
    <cfRule type="cellIs" dxfId="46" priority="47" operator="equal">
      <formula>"\"</formula>
    </cfRule>
  </conditionalFormatting>
  <conditionalFormatting sqref="I202">
    <cfRule type="cellIs" dxfId="45" priority="46" operator="equal">
      <formula>"\"</formula>
    </cfRule>
  </conditionalFormatting>
  <conditionalFormatting sqref="J202">
    <cfRule type="cellIs" dxfId="44" priority="45" operator="equal">
      <formula>"\"</formula>
    </cfRule>
  </conditionalFormatting>
  <conditionalFormatting sqref="K202">
    <cfRule type="cellIs" dxfId="43" priority="44" operator="equal">
      <formula>"\"</formula>
    </cfRule>
  </conditionalFormatting>
  <conditionalFormatting sqref="L202">
    <cfRule type="cellIs" dxfId="42" priority="43" operator="equal">
      <formula>"\"</formula>
    </cfRule>
  </conditionalFormatting>
  <conditionalFormatting sqref="G225:AA235">
    <cfRule type="cellIs" dxfId="41" priority="42" operator="notEqual">
      <formula>"*"</formula>
    </cfRule>
  </conditionalFormatting>
  <conditionalFormatting sqref="G225">
    <cfRule type="cellIs" dxfId="40" priority="41" operator="equal">
      <formula>"\"</formula>
    </cfRule>
  </conditionalFormatting>
  <conditionalFormatting sqref="H225">
    <cfRule type="cellIs" dxfId="39" priority="40" operator="equal">
      <formula>"\"</formula>
    </cfRule>
  </conditionalFormatting>
  <conditionalFormatting sqref="I225">
    <cfRule type="cellIs" dxfId="38" priority="39" operator="equal">
      <formula>"\"</formula>
    </cfRule>
  </conditionalFormatting>
  <conditionalFormatting sqref="J225">
    <cfRule type="cellIs" dxfId="37" priority="38" operator="equal">
      <formula>"\"</formula>
    </cfRule>
  </conditionalFormatting>
  <conditionalFormatting sqref="K225">
    <cfRule type="cellIs" dxfId="36" priority="37" operator="equal">
      <formula>"\"</formula>
    </cfRule>
  </conditionalFormatting>
  <conditionalFormatting sqref="L225">
    <cfRule type="cellIs" dxfId="35" priority="36" operator="equal">
      <formula>"\"</formula>
    </cfRule>
  </conditionalFormatting>
  <conditionalFormatting sqref="G246:AA256">
    <cfRule type="cellIs" dxfId="34" priority="35" operator="notEqual">
      <formula>"*"</formula>
    </cfRule>
  </conditionalFormatting>
  <conditionalFormatting sqref="G246">
    <cfRule type="cellIs" dxfId="33" priority="34" operator="equal">
      <formula>"\"</formula>
    </cfRule>
  </conditionalFormatting>
  <conditionalFormatting sqref="H246">
    <cfRule type="cellIs" dxfId="32" priority="33" operator="equal">
      <formula>"\"</formula>
    </cfRule>
  </conditionalFormatting>
  <conditionalFormatting sqref="I246">
    <cfRule type="cellIs" dxfId="31" priority="32" operator="equal">
      <formula>"\"</formula>
    </cfRule>
  </conditionalFormatting>
  <conditionalFormatting sqref="J246">
    <cfRule type="cellIs" dxfId="30" priority="31" operator="equal">
      <formula>"\"</formula>
    </cfRule>
  </conditionalFormatting>
  <conditionalFormatting sqref="K246">
    <cfRule type="cellIs" dxfId="29" priority="30" operator="equal">
      <formula>"\"</formula>
    </cfRule>
  </conditionalFormatting>
  <conditionalFormatting sqref="L246">
    <cfRule type="cellIs" dxfId="28" priority="29" operator="equal">
      <formula>"\"</formula>
    </cfRule>
  </conditionalFormatting>
  <conditionalFormatting sqref="G269:AA279">
    <cfRule type="cellIs" dxfId="27" priority="28" operator="notEqual">
      <formula>"*"</formula>
    </cfRule>
  </conditionalFormatting>
  <conditionalFormatting sqref="G269">
    <cfRule type="cellIs" dxfId="26" priority="27" operator="equal">
      <formula>"\"</formula>
    </cfRule>
  </conditionalFormatting>
  <conditionalFormatting sqref="H269">
    <cfRule type="cellIs" dxfId="25" priority="26" operator="equal">
      <formula>"\"</formula>
    </cfRule>
  </conditionalFormatting>
  <conditionalFormatting sqref="I269">
    <cfRule type="cellIs" dxfId="24" priority="25" operator="equal">
      <formula>"\"</formula>
    </cfRule>
  </conditionalFormatting>
  <conditionalFormatting sqref="J269">
    <cfRule type="cellIs" dxfId="23" priority="24" operator="equal">
      <formula>"\"</formula>
    </cfRule>
  </conditionalFormatting>
  <conditionalFormatting sqref="K269">
    <cfRule type="cellIs" dxfId="22" priority="23" operator="equal">
      <formula>"\"</formula>
    </cfRule>
  </conditionalFormatting>
  <conditionalFormatting sqref="L269">
    <cfRule type="cellIs" dxfId="21" priority="22" operator="equal">
      <formula>"\"</formula>
    </cfRule>
  </conditionalFormatting>
  <conditionalFormatting sqref="G290:AA300">
    <cfRule type="cellIs" dxfId="20" priority="21" operator="notEqual">
      <formula>"*"</formula>
    </cfRule>
  </conditionalFormatting>
  <conditionalFormatting sqref="G290">
    <cfRule type="cellIs" dxfId="19" priority="20" operator="equal">
      <formula>"\"</formula>
    </cfRule>
  </conditionalFormatting>
  <conditionalFormatting sqref="H290">
    <cfRule type="cellIs" dxfId="18" priority="19" operator="equal">
      <formula>"\"</formula>
    </cfRule>
  </conditionalFormatting>
  <conditionalFormatting sqref="I290">
    <cfRule type="cellIs" dxfId="17" priority="18" operator="equal">
      <formula>"\"</formula>
    </cfRule>
  </conditionalFormatting>
  <conditionalFormatting sqref="J290">
    <cfRule type="cellIs" dxfId="16" priority="17" operator="equal">
      <formula>"\"</formula>
    </cfRule>
  </conditionalFormatting>
  <conditionalFormatting sqref="K290">
    <cfRule type="cellIs" dxfId="15" priority="16" operator="equal">
      <formula>"\"</formula>
    </cfRule>
  </conditionalFormatting>
  <conditionalFormatting sqref="L290">
    <cfRule type="cellIs" dxfId="14" priority="15" operator="equal">
      <formula>"\"</formula>
    </cfRule>
  </conditionalFormatting>
  <conditionalFormatting sqref="G313:AA323">
    <cfRule type="cellIs" dxfId="13" priority="14" operator="notEqual">
      <formula>"*"</formula>
    </cfRule>
  </conditionalFormatting>
  <conditionalFormatting sqref="G313">
    <cfRule type="cellIs" dxfId="12" priority="13" operator="equal">
      <formula>"\"</formula>
    </cfRule>
  </conditionalFormatting>
  <conditionalFormatting sqref="H313">
    <cfRule type="cellIs" dxfId="11" priority="12" operator="equal">
      <formula>"\"</formula>
    </cfRule>
  </conditionalFormatting>
  <conditionalFormatting sqref="I313">
    <cfRule type="cellIs" dxfId="10" priority="11" operator="equal">
      <formula>"\"</formula>
    </cfRule>
  </conditionalFormatting>
  <conditionalFormatting sqref="J313">
    <cfRule type="cellIs" dxfId="9" priority="10" operator="equal">
      <formula>"\"</formula>
    </cfRule>
  </conditionalFormatting>
  <conditionalFormatting sqref="K313">
    <cfRule type="cellIs" dxfId="8" priority="9" operator="equal">
      <formula>"\"</formula>
    </cfRule>
  </conditionalFormatting>
  <conditionalFormatting sqref="L313">
    <cfRule type="cellIs" dxfId="7" priority="8" operator="equal">
      <formula>"\"</formula>
    </cfRule>
  </conditionalFormatting>
  <conditionalFormatting sqref="G334:AA344">
    <cfRule type="cellIs" dxfId="6" priority="7" operator="notEqual">
      <formula>"*"</formula>
    </cfRule>
  </conditionalFormatting>
  <conditionalFormatting sqref="G334">
    <cfRule type="cellIs" dxfId="5" priority="6" operator="equal">
      <formula>"\"</formula>
    </cfRule>
  </conditionalFormatting>
  <conditionalFormatting sqref="H334">
    <cfRule type="cellIs" dxfId="4" priority="5" operator="equal">
      <formula>"\"</formula>
    </cfRule>
  </conditionalFormatting>
  <conditionalFormatting sqref="I334">
    <cfRule type="cellIs" dxfId="3" priority="4" operator="equal">
      <formula>"\"</formula>
    </cfRule>
  </conditionalFormatting>
  <conditionalFormatting sqref="J334">
    <cfRule type="cellIs" dxfId="2" priority="3" operator="equal">
      <formula>"\"</formula>
    </cfRule>
  </conditionalFormatting>
  <conditionalFormatting sqref="K334">
    <cfRule type="cellIs" dxfId="1" priority="2" operator="equal">
      <formula>"\"</formula>
    </cfRule>
  </conditionalFormatting>
  <conditionalFormatting sqref="L334">
    <cfRule type="cellIs" dxfId="0" priority="1" operator="equal">
      <formula>"\"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ColWidth="38.85546875" defaultRowHeight="14.25" x14ac:dyDescent="0.2"/>
  <cols>
    <col min="1" max="1" width="27.5703125" style="105" customWidth="1"/>
    <col min="2" max="2" width="38.85546875" style="105"/>
    <col min="3" max="3" width="21" style="105" customWidth="1"/>
    <col min="4" max="4" width="13.5703125" style="105" hidden="1" customWidth="1"/>
    <col min="5" max="5" width="12.28515625" style="105" hidden="1" customWidth="1"/>
    <col min="6" max="16384" width="38.85546875" style="105"/>
  </cols>
  <sheetData>
    <row r="1" spans="1:5" s="3" customFormat="1" ht="18" customHeight="1" x14ac:dyDescent="0.25">
      <c r="A1" s="47" t="s">
        <v>318</v>
      </c>
      <c r="B1" s="47" t="s">
        <v>321</v>
      </c>
      <c r="C1" s="47" t="s">
        <v>366</v>
      </c>
      <c r="D1" s="47" t="s">
        <v>444</v>
      </c>
      <c r="E1" s="47" t="s">
        <v>382</v>
      </c>
    </row>
    <row r="2" spans="1:5" x14ac:dyDescent="0.2">
      <c r="A2" s="105" t="s">
        <v>404</v>
      </c>
      <c r="B2" s="105" t="s">
        <v>456</v>
      </c>
      <c r="C2" s="105" t="s">
        <v>337</v>
      </c>
      <c r="D2" s="105" t="s">
        <v>367</v>
      </c>
      <c r="E2" s="105" t="s">
        <v>370</v>
      </c>
    </row>
    <row r="3" spans="1:5" x14ac:dyDescent="0.2">
      <c r="A3" s="105" t="s">
        <v>50</v>
      </c>
      <c r="B3" s="105" t="s">
        <v>363</v>
      </c>
      <c r="C3" s="105" t="s">
        <v>364</v>
      </c>
      <c r="D3" s="105" t="s">
        <v>380</v>
      </c>
      <c r="E3" s="105" t="s">
        <v>368</v>
      </c>
    </row>
    <row r="4" spans="1:5" x14ac:dyDescent="0.2">
      <c r="A4" s="105" t="s">
        <v>411</v>
      </c>
      <c r="B4" s="105" t="s">
        <v>451</v>
      </c>
      <c r="C4" s="105" t="s">
        <v>342</v>
      </c>
      <c r="D4" s="105" t="s">
        <v>370</v>
      </c>
      <c r="E4" s="105" t="s">
        <v>381</v>
      </c>
    </row>
    <row r="5" spans="1:5" x14ac:dyDescent="0.2">
      <c r="A5" s="105" t="s">
        <v>401</v>
      </c>
      <c r="B5" s="105" t="s">
        <v>446</v>
      </c>
      <c r="C5" s="105" t="s">
        <v>359</v>
      </c>
      <c r="D5" s="105" t="s">
        <v>378</v>
      </c>
      <c r="E5" s="105" t="s">
        <v>371</v>
      </c>
    </row>
    <row r="6" spans="1:5" x14ac:dyDescent="0.2">
      <c r="A6" s="105" t="s">
        <v>406</v>
      </c>
      <c r="B6" s="105" t="s">
        <v>448</v>
      </c>
      <c r="C6" s="105" t="s">
        <v>361</v>
      </c>
      <c r="D6" s="105" t="s">
        <v>379</v>
      </c>
      <c r="E6" s="105" t="s">
        <v>375</v>
      </c>
    </row>
    <row r="7" spans="1:5" x14ac:dyDescent="0.2">
      <c r="A7" s="105" t="s">
        <v>402</v>
      </c>
      <c r="B7" s="105" t="s">
        <v>457</v>
      </c>
      <c r="C7" s="105" t="s">
        <v>355</v>
      </c>
      <c r="D7" s="105" t="s">
        <v>376</v>
      </c>
      <c r="E7" s="105" t="s">
        <v>372</v>
      </c>
    </row>
    <row r="8" spans="1:5" x14ac:dyDescent="0.2">
      <c r="A8" s="105" t="s">
        <v>399</v>
      </c>
      <c r="B8" s="105" t="s">
        <v>453</v>
      </c>
      <c r="C8" s="105" t="s">
        <v>353</v>
      </c>
      <c r="D8" s="105" t="s">
        <v>375</v>
      </c>
      <c r="E8" s="105" t="s">
        <v>376</v>
      </c>
    </row>
    <row r="9" spans="1:5" x14ac:dyDescent="0.2">
      <c r="A9" s="105" t="s">
        <v>403</v>
      </c>
      <c r="B9" s="105" t="s">
        <v>447</v>
      </c>
      <c r="C9" s="105" t="s">
        <v>347</v>
      </c>
      <c r="D9" s="105" t="s">
        <v>373</v>
      </c>
      <c r="E9" s="105" t="s">
        <v>378</v>
      </c>
    </row>
    <row r="10" spans="1:5" x14ac:dyDescent="0.2">
      <c r="A10" s="105" t="s">
        <v>460</v>
      </c>
      <c r="B10" s="105" t="s">
        <v>452</v>
      </c>
      <c r="C10" s="105" t="s">
        <v>344</v>
      </c>
      <c r="D10" s="105" t="s">
        <v>371</v>
      </c>
      <c r="E10" s="105" t="s">
        <v>369</v>
      </c>
    </row>
    <row r="11" spans="1:5" x14ac:dyDescent="0.2">
      <c r="A11" s="105" t="s">
        <v>405</v>
      </c>
      <c r="B11" s="105" t="s">
        <v>388</v>
      </c>
      <c r="C11" s="105" t="s">
        <v>345</v>
      </c>
      <c r="D11" s="105" t="s">
        <v>372</v>
      </c>
      <c r="E11" s="105" t="s">
        <v>324</v>
      </c>
    </row>
    <row r="12" spans="1:5" x14ac:dyDescent="0.2">
      <c r="A12" s="105" t="s">
        <v>409</v>
      </c>
      <c r="B12" s="105" t="s">
        <v>454</v>
      </c>
      <c r="C12" s="105" t="s">
        <v>340</v>
      </c>
      <c r="D12" s="105" t="s">
        <v>369</v>
      </c>
      <c r="E12" s="105" t="s">
        <v>367</v>
      </c>
    </row>
    <row r="13" spans="1:5" x14ac:dyDescent="0.2">
      <c r="A13" s="105" t="s">
        <v>6</v>
      </c>
      <c r="B13" s="105" t="s">
        <v>362</v>
      </c>
      <c r="C13" s="105" t="s">
        <v>365</v>
      </c>
      <c r="D13" s="105" t="s">
        <v>381</v>
      </c>
      <c r="E13" s="105" t="s">
        <v>377</v>
      </c>
    </row>
    <row r="14" spans="1:5" x14ac:dyDescent="0.2">
      <c r="A14" s="105" t="s">
        <v>408</v>
      </c>
      <c r="B14" s="105" t="s">
        <v>449</v>
      </c>
      <c r="C14" s="105" t="s">
        <v>357</v>
      </c>
      <c r="D14" s="105" t="s">
        <v>377</v>
      </c>
      <c r="E14" s="105" t="s">
        <v>374</v>
      </c>
    </row>
    <row r="15" spans="1:5" x14ac:dyDescent="0.2">
      <c r="A15" s="105" t="s">
        <v>407</v>
      </c>
      <c r="B15" s="105" t="s">
        <v>455</v>
      </c>
      <c r="C15" s="105" t="s">
        <v>349</v>
      </c>
      <c r="D15" s="105" t="s">
        <v>324</v>
      </c>
      <c r="E15" s="105" t="s">
        <v>380</v>
      </c>
    </row>
    <row r="16" spans="1:5" x14ac:dyDescent="0.2">
      <c r="A16" s="105" t="s">
        <v>400</v>
      </c>
      <c r="B16" s="105" t="s">
        <v>389</v>
      </c>
      <c r="C16" s="105" t="s">
        <v>338</v>
      </c>
      <c r="D16" s="105" t="s">
        <v>368</v>
      </c>
      <c r="E16" s="105" t="s">
        <v>373</v>
      </c>
    </row>
    <row r="17" spans="1:5" x14ac:dyDescent="0.2">
      <c r="A17" s="105" t="s">
        <v>410</v>
      </c>
      <c r="B17" s="105" t="s">
        <v>450</v>
      </c>
      <c r="C17" s="105" t="s">
        <v>351</v>
      </c>
      <c r="D17" s="105" t="s">
        <v>374</v>
      </c>
      <c r="E17" s="105" t="s">
        <v>379</v>
      </c>
    </row>
  </sheetData>
  <sortState ref="A2:E17">
    <sortCondition ref="B2:B17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28515625" style="122" customWidth="1"/>
    <col min="2" max="2" width="15.28515625" customWidth="1"/>
    <col min="3" max="3" width="18" customWidth="1"/>
    <col min="4" max="5" width="16" customWidth="1"/>
    <col min="6" max="6" width="15.5703125" customWidth="1"/>
    <col min="7" max="7" width="14.140625" customWidth="1"/>
    <col min="8" max="8" width="15" customWidth="1"/>
    <col min="11" max="11" width="13.42578125" bestFit="1" customWidth="1"/>
  </cols>
  <sheetData>
    <row r="1" spans="1:12" x14ac:dyDescent="0.25">
      <c r="A1" s="122" t="s">
        <v>1226</v>
      </c>
      <c r="B1" t="s">
        <v>458</v>
      </c>
      <c r="C1" t="s">
        <v>1227</v>
      </c>
      <c r="D1" t="s">
        <v>385</v>
      </c>
      <c r="F1" t="s">
        <v>390</v>
      </c>
      <c r="G1" t="s">
        <v>391</v>
      </c>
      <c r="H1" t="s">
        <v>392</v>
      </c>
      <c r="I1" t="s">
        <v>1228</v>
      </c>
      <c r="J1" t="s">
        <v>394</v>
      </c>
      <c r="K1" t="s">
        <v>395</v>
      </c>
      <c r="L1" t="s">
        <v>396</v>
      </c>
    </row>
    <row r="2" spans="1:12" x14ac:dyDescent="0.25">
      <c r="A2" s="122">
        <v>41911</v>
      </c>
      <c r="B2" t="s">
        <v>1225</v>
      </c>
      <c r="C2" t="s">
        <v>73</v>
      </c>
      <c r="D2" t="s">
        <v>145</v>
      </c>
      <c r="E2" t="s">
        <v>1229</v>
      </c>
      <c r="F2" t="s">
        <v>73</v>
      </c>
      <c r="G2" t="s">
        <v>71</v>
      </c>
      <c r="H2" t="s">
        <v>66</v>
      </c>
      <c r="I2" t="s">
        <v>1237</v>
      </c>
      <c r="J2" t="s">
        <v>206</v>
      </c>
      <c r="K2" t="s">
        <v>47</v>
      </c>
      <c r="L2" t="s">
        <v>78</v>
      </c>
    </row>
    <row r="3" spans="1:12" x14ac:dyDescent="0.25">
      <c r="A3" s="122">
        <v>41912</v>
      </c>
      <c r="B3" t="s">
        <v>1231</v>
      </c>
      <c r="C3" t="s">
        <v>71</v>
      </c>
      <c r="D3" t="s">
        <v>1232</v>
      </c>
      <c r="E3" t="s">
        <v>1229</v>
      </c>
      <c r="F3" t="s">
        <v>145</v>
      </c>
      <c r="G3" t="s">
        <v>1233</v>
      </c>
      <c r="H3" t="s">
        <v>1235</v>
      </c>
      <c r="I3" t="s">
        <v>64</v>
      </c>
      <c r="J3" t="s">
        <v>60</v>
      </c>
      <c r="K3" t="s">
        <v>211</v>
      </c>
      <c r="L3" t="s">
        <v>64</v>
      </c>
    </row>
    <row r="4" spans="1:12" x14ac:dyDescent="0.25">
      <c r="A4" s="122">
        <v>41912</v>
      </c>
      <c r="B4" t="s">
        <v>1231</v>
      </c>
      <c r="C4" t="s">
        <v>1233</v>
      </c>
      <c r="D4" t="s">
        <v>76</v>
      </c>
      <c r="E4" t="s">
        <v>1229</v>
      </c>
      <c r="G4" t="s">
        <v>30</v>
      </c>
      <c r="H4" t="s">
        <v>187</v>
      </c>
      <c r="I4" t="s">
        <v>54</v>
      </c>
      <c r="K4" t="s">
        <v>19</v>
      </c>
      <c r="L4" t="s">
        <v>37</v>
      </c>
    </row>
    <row r="5" spans="1:12" x14ac:dyDescent="0.25">
      <c r="A5" s="122">
        <v>41912</v>
      </c>
      <c r="B5" t="s">
        <v>1224</v>
      </c>
      <c r="C5" t="s">
        <v>30</v>
      </c>
      <c r="D5" t="s">
        <v>60</v>
      </c>
      <c r="E5" t="s">
        <v>1229</v>
      </c>
      <c r="G5" t="s">
        <v>8</v>
      </c>
      <c r="H5" t="s">
        <v>288</v>
      </c>
      <c r="I5" t="s">
        <v>1238</v>
      </c>
      <c r="K5" t="s">
        <v>14</v>
      </c>
      <c r="L5" t="s">
        <v>68</v>
      </c>
    </row>
    <row r="6" spans="1:12" x14ac:dyDescent="0.25">
      <c r="A6" s="122">
        <v>41912</v>
      </c>
      <c r="B6" t="s">
        <v>1224</v>
      </c>
      <c r="C6" t="s">
        <v>8</v>
      </c>
      <c r="D6" t="s">
        <v>175</v>
      </c>
      <c r="E6" t="s">
        <v>1229</v>
      </c>
      <c r="G6" t="s">
        <v>17</v>
      </c>
      <c r="H6" t="s">
        <v>57</v>
      </c>
      <c r="K6" t="s">
        <v>52</v>
      </c>
    </row>
    <row r="7" spans="1:12" x14ac:dyDescent="0.25">
      <c r="A7" s="122">
        <v>41912</v>
      </c>
      <c r="B7" t="s">
        <v>1224</v>
      </c>
      <c r="C7" t="s">
        <v>17</v>
      </c>
      <c r="D7" t="s">
        <v>206</v>
      </c>
      <c r="E7" t="s">
        <v>1229</v>
      </c>
      <c r="G7" t="s">
        <v>32</v>
      </c>
      <c r="H7" t="s">
        <v>1234</v>
      </c>
      <c r="K7" t="s">
        <v>62</v>
      </c>
    </row>
    <row r="8" spans="1:12" x14ac:dyDescent="0.25">
      <c r="A8" s="122">
        <v>41912</v>
      </c>
      <c r="B8" t="s">
        <v>1224</v>
      </c>
      <c r="C8" t="s">
        <v>32</v>
      </c>
      <c r="D8" t="s">
        <v>273</v>
      </c>
      <c r="E8" t="s">
        <v>1229</v>
      </c>
      <c r="G8" t="s">
        <v>25</v>
      </c>
      <c r="H8" t="s">
        <v>19</v>
      </c>
      <c r="K8" t="s">
        <v>22</v>
      </c>
    </row>
    <row r="9" spans="1:12" x14ac:dyDescent="0.25">
      <c r="A9" s="122">
        <v>41912</v>
      </c>
      <c r="B9" t="s">
        <v>1224</v>
      </c>
      <c r="C9" t="s">
        <v>25</v>
      </c>
      <c r="D9" t="s">
        <v>11</v>
      </c>
      <c r="E9" t="s">
        <v>1229</v>
      </c>
      <c r="G9" t="s">
        <v>311</v>
      </c>
      <c r="H9" t="s">
        <v>266</v>
      </c>
      <c r="K9" t="s">
        <v>266</v>
      </c>
    </row>
    <row r="10" spans="1:12" x14ac:dyDescent="0.25">
      <c r="A10" s="122">
        <v>41912</v>
      </c>
      <c r="B10" t="s">
        <v>1224</v>
      </c>
      <c r="C10" t="s">
        <v>311</v>
      </c>
      <c r="D10" t="s">
        <v>22</v>
      </c>
      <c r="E10" t="s">
        <v>1229</v>
      </c>
      <c r="G10" t="s">
        <v>35</v>
      </c>
      <c r="H10" t="s">
        <v>41</v>
      </c>
      <c r="K10" t="s">
        <v>335</v>
      </c>
    </row>
    <row r="11" spans="1:12" x14ac:dyDescent="0.25">
      <c r="A11" s="122">
        <v>41912</v>
      </c>
      <c r="B11" t="s">
        <v>1224</v>
      </c>
      <c r="C11" t="s">
        <v>35</v>
      </c>
      <c r="D11" t="s">
        <v>190</v>
      </c>
      <c r="E11" t="s">
        <v>1229</v>
      </c>
      <c r="G11" t="s">
        <v>49</v>
      </c>
      <c r="H11" t="s">
        <v>220</v>
      </c>
      <c r="K11" t="s">
        <v>11</v>
      </c>
    </row>
    <row r="12" spans="1:12" x14ac:dyDescent="0.25">
      <c r="A12" s="122">
        <v>41912</v>
      </c>
      <c r="B12" t="s">
        <v>1224</v>
      </c>
      <c r="C12" t="s">
        <v>49</v>
      </c>
      <c r="D12" t="s">
        <v>335</v>
      </c>
      <c r="E12" t="s">
        <v>1229</v>
      </c>
      <c r="G12" t="s">
        <v>39</v>
      </c>
      <c r="K12" t="s">
        <v>8</v>
      </c>
    </row>
    <row r="13" spans="1:12" x14ac:dyDescent="0.25">
      <c r="A13" s="122">
        <v>41912</v>
      </c>
      <c r="B13" t="s">
        <v>1224</v>
      </c>
      <c r="C13" t="s">
        <v>39</v>
      </c>
      <c r="D13" t="s">
        <v>68</v>
      </c>
      <c r="E13" t="s">
        <v>1229</v>
      </c>
      <c r="G13" t="s">
        <v>1232</v>
      </c>
      <c r="K13" t="s">
        <v>288</v>
      </c>
    </row>
    <row r="14" spans="1:12" x14ac:dyDescent="0.25">
      <c r="A14" s="122">
        <v>41913</v>
      </c>
      <c r="B14" t="s">
        <v>1231</v>
      </c>
      <c r="C14" t="s">
        <v>66</v>
      </c>
      <c r="D14" t="s">
        <v>1234</v>
      </c>
      <c r="E14" t="s">
        <v>1229</v>
      </c>
      <c r="G14" t="s">
        <v>76</v>
      </c>
      <c r="K14" t="s">
        <v>17</v>
      </c>
    </row>
    <row r="15" spans="1:12" x14ac:dyDescent="0.25">
      <c r="A15" s="122">
        <v>41913</v>
      </c>
      <c r="B15" t="s">
        <v>1231</v>
      </c>
      <c r="C15" t="s">
        <v>1235</v>
      </c>
      <c r="D15" t="s">
        <v>19</v>
      </c>
      <c r="E15" t="s">
        <v>1229</v>
      </c>
      <c r="G15" t="s">
        <v>60</v>
      </c>
      <c r="K15" t="s">
        <v>25</v>
      </c>
    </row>
    <row r="16" spans="1:12" x14ac:dyDescent="0.25">
      <c r="A16" s="122">
        <v>41913</v>
      </c>
      <c r="B16" t="s">
        <v>1224</v>
      </c>
      <c r="C16" t="s">
        <v>187</v>
      </c>
      <c r="D16" t="s">
        <v>266</v>
      </c>
      <c r="E16" t="s">
        <v>1229</v>
      </c>
      <c r="G16" t="s">
        <v>175</v>
      </c>
      <c r="K16" t="s">
        <v>49</v>
      </c>
    </row>
    <row r="17" spans="1:11" x14ac:dyDescent="0.25">
      <c r="A17" s="122">
        <v>41913</v>
      </c>
      <c r="B17" t="s">
        <v>1224</v>
      </c>
      <c r="C17" t="s">
        <v>288</v>
      </c>
      <c r="D17" t="s">
        <v>41</v>
      </c>
      <c r="E17" t="s">
        <v>1229</v>
      </c>
      <c r="G17" t="s">
        <v>206</v>
      </c>
      <c r="K17" t="s">
        <v>57</v>
      </c>
    </row>
    <row r="18" spans="1:11" x14ac:dyDescent="0.25">
      <c r="A18" s="122">
        <v>41913</v>
      </c>
      <c r="B18" t="s">
        <v>1224</v>
      </c>
      <c r="C18" t="s">
        <v>57</v>
      </c>
      <c r="D18" t="s">
        <v>220</v>
      </c>
      <c r="E18" t="s">
        <v>1229</v>
      </c>
      <c r="G18" t="s">
        <v>273</v>
      </c>
      <c r="K18" t="s">
        <v>27</v>
      </c>
    </row>
    <row r="19" spans="1:11" x14ac:dyDescent="0.25">
      <c r="A19" s="122">
        <v>41914</v>
      </c>
      <c r="B19" t="s">
        <v>1236</v>
      </c>
      <c r="C19" t="s">
        <v>1237</v>
      </c>
      <c r="D19" t="s">
        <v>54</v>
      </c>
      <c r="E19" t="s">
        <v>1229</v>
      </c>
      <c r="G19" t="s">
        <v>11</v>
      </c>
      <c r="K19" t="s">
        <v>44</v>
      </c>
    </row>
    <row r="20" spans="1:11" x14ac:dyDescent="0.25">
      <c r="A20" s="122">
        <v>41914</v>
      </c>
      <c r="B20" t="s">
        <v>1236</v>
      </c>
      <c r="C20" t="s">
        <v>64</v>
      </c>
      <c r="D20" t="s">
        <v>1238</v>
      </c>
      <c r="E20" t="s">
        <v>1229</v>
      </c>
      <c r="G20" t="s">
        <v>22</v>
      </c>
      <c r="K20" t="s">
        <v>5</v>
      </c>
    </row>
    <row r="21" spans="1:11" x14ac:dyDescent="0.25">
      <c r="A21" s="122">
        <v>41915</v>
      </c>
      <c r="B21" t="s">
        <v>1224</v>
      </c>
      <c r="C21" t="s">
        <v>206</v>
      </c>
      <c r="D21" t="s">
        <v>60</v>
      </c>
      <c r="E21" t="s">
        <v>1229</v>
      </c>
      <c r="G21" t="s">
        <v>190</v>
      </c>
      <c r="K21" t="s">
        <v>73</v>
      </c>
    </row>
    <row r="22" spans="1:11" x14ac:dyDescent="0.25">
      <c r="A22" s="122">
        <v>41916</v>
      </c>
      <c r="B22" t="s">
        <v>1225</v>
      </c>
      <c r="C22" t="s">
        <v>47</v>
      </c>
      <c r="D22" t="s">
        <v>27</v>
      </c>
      <c r="E22" t="s">
        <v>1229</v>
      </c>
      <c r="G22" t="s">
        <v>335</v>
      </c>
      <c r="K22" t="s">
        <v>145</v>
      </c>
    </row>
    <row r="23" spans="1:11" x14ac:dyDescent="0.25">
      <c r="A23" s="122">
        <v>41916</v>
      </c>
      <c r="B23" t="s">
        <v>1225</v>
      </c>
      <c r="C23" t="s">
        <v>211</v>
      </c>
      <c r="D23" t="s">
        <v>44</v>
      </c>
      <c r="E23" t="s">
        <v>1229</v>
      </c>
      <c r="G23" t="s">
        <v>68</v>
      </c>
      <c r="K23" t="s">
        <v>71</v>
      </c>
    </row>
    <row r="24" spans="1:11" x14ac:dyDescent="0.25">
      <c r="A24" s="122">
        <v>41916</v>
      </c>
      <c r="B24" t="s">
        <v>1225</v>
      </c>
      <c r="C24" t="s">
        <v>19</v>
      </c>
      <c r="D24" t="s">
        <v>5</v>
      </c>
      <c r="E24" t="s">
        <v>1229</v>
      </c>
      <c r="K24" t="s">
        <v>220</v>
      </c>
    </row>
    <row r="25" spans="1:11" x14ac:dyDescent="0.25">
      <c r="A25" s="122">
        <v>41916</v>
      </c>
      <c r="B25" t="s">
        <v>1225</v>
      </c>
      <c r="C25" t="s">
        <v>14</v>
      </c>
      <c r="D25" t="s">
        <v>73</v>
      </c>
      <c r="E25" t="s">
        <v>1229</v>
      </c>
      <c r="K25" t="s">
        <v>175</v>
      </c>
    </row>
    <row r="26" spans="1:11" x14ac:dyDescent="0.25">
      <c r="A26" s="122">
        <v>41916</v>
      </c>
      <c r="B26" t="s">
        <v>1225</v>
      </c>
      <c r="C26" t="s">
        <v>52</v>
      </c>
      <c r="D26" t="s">
        <v>145</v>
      </c>
      <c r="E26" t="s">
        <v>1229</v>
      </c>
      <c r="K26" t="s">
        <v>41</v>
      </c>
    </row>
    <row r="27" spans="1:11" x14ac:dyDescent="0.25">
      <c r="A27" s="122">
        <v>41916</v>
      </c>
      <c r="B27" t="s">
        <v>1225</v>
      </c>
      <c r="C27" t="s">
        <v>62</v>
      </c>
      <c r="D27" t="s">
        <v>71</v>
      </c>
      <c r="E27" t="s">
        <v>1229</v>
      </c>
      <c r="K27" t="s">
        <v>273</v>
      </c>
    </row>
    <row r="28" spans="1:11" x14ac:dyDescent="0.25">
      <c r="A28" s="122">
        <v>41916</v>
      </c>
      <c r="B28" t="s">
        <v>1224</v>
      </c>
      <c r="C28" t="s">
        <v>22</v>
      </c>
      <c r="D28" t="s">
        <v>220</v>
      </c>
      <c r="E28" t="s">
        <v>1229</v>
      </c>
      <c r="K28" t="s">
        <v>32</v>
      </c>
    </row>
    <row r="29" spans="1:11" x14ac:dyDescent="0.25">
      <c r="A29" s="122">
        <v>41916</v>
      </c>
      <c r="B29" t="s">
        <v>1224</v>
      </c>
      <c r="C29" t="s">
        <v>266</v>
      </c>
      <c r="D29" t="s">
        <v>175</v>
      </c>
      <c r="E29" t="s">
        <v>1229</v>
      </c>
      <c r="K29" t="s">
        <v>35</v>
      </c>
    </row>
    <row r="30" spans="1:11" x14ac:dyDescent="0.25">
      <c r="A30" s="122">
        <v>41916</v>
      </c>
      <c r="B30" t="s">
        <v>1224</v>
      </c>
      <c r="C30" t="s">
        <v>335</v>
      </c>
      <c r="D30" t="s">
        <v>41</v>
      </c>
      <c r="E30" t="s">
        <v>1229</v>
      </c>
      <c r="K30" t="s">
        <v>187</v>
      </c>
    </row>
    <row r="31" spans="1:11" x14ac:dyDescent="0.25">
      <c r="A31" s="122">
        <v>41916</v>
      </c>
      <c r="B31" t="s">
        <v>1224</v>
      </c>
      <c r="C31" t="s">
        <v>11</v>
      </c>
      <c r="D31" t="s">
        <v>273</v>
      </c>
      <c r="E31" t="s">
        <v>1229</v>
      </c>
      <c r="K31" t="s">
        <v>311</v>
      </c>
    </row>
    <row r="32" spans="1:11" x14ac:dyDescent="0.25">
      <c r="A32" s="122">
        <v>41916</v>
      </c>
      <c r="B32" t="s">
        <v>1224</v>
      </c>
      <c r="C32" t="s">
        <v>8</v>
      </c>
      <c r="D32" t="s">
        <v>32</v>
      </c>
      <c r="E32" t="s">
        <v>1229</v>
      </c>
      <c r="K32" t="s">
        <v>30</v>
      </c>
    </row>
    <row r="33" spans="1:11" x14ac:dyDescent="0.25">
      <c r="A33" s="122">
        <v>41916</v>
      </c>
      <c r="B33" t="s">
        <v>1224</v>
      </c>
      <c r="C33" t="s">
        <v>288</v>
      </c>
      <c r="D33" t="s">
        <v>35</v>
      </c>
      <c r="E33" t="s">
        <v>1229</v>
      </c>
      <c r="K33" t="s">
        <v>39</v>
      </c>
    </row>
    <row r="34" spans="1:11" x14ac:dyDescent="0.25">
      <c r="A34" s="122">
        <v>41916</v>
      </c>
      <c r="B34" t="s">
        <v>1224</v>
      </c>
      <c r="C34" t="s">
        <v>17</v>
      </c>
      <c r="D34" t="s">
        <v>187</v>
      </c>
      <c r="E34" t="s">
        <v>1229</v>
      </c>
      <c r="K34" t="s">
        <v>54</v>
      </c>
    </row>
    <row r="35" spans="1:11" x14ac:dyDescent="0.25">
      <c r="A35" s="122">
        <v>41916</v>
      </c>
      <c r="B35" t="s">
        <v>1224</v>
      </c>
      <c r="C35" t="s">
        <v>25</v>
      </c>
      <c r="D35" t="s">
        <v>311</v>
      </c>
      <c r="E35" t="s">
        <v>1229</v>
      </c>
      <c r="K35" t="s">
        <v>2</v>
      </c>
    </row>
    <row r="36" spans="1:11" x14ac:dyDescent="0.25">
      <c r="A36" s="122">
        <v>41916</v>
      </c>
      <c r="B36" t="s">
        <v>1224</v>
      </c>
      <c r="C36" t="s">
        <v>49</v>
      </c>
      <c r="D36" t="s">
        <v>30</v>
      </c>
      <c r="E36" t="s">
        <v>1229</v>
      </c>
      <c r="K36" t="s">
        <v>137</v>
      </c>
    </row>
    <row r="37" spans="1:11" x14ac:dyDescent="0.25">
      <c r="A37" s="122">
        <v>41916</v>
      </c>
      <c r="B37" t="s">
        <v>1224</v>
      </c>
      <c r="C37" t="s">
        <v>57</v>
      </c>
      <c r="D37" t="s">
        <v>39</v>
      </c>
      <c r="E37" t="s">
        <v>1229</v>
      </c>
      <c r="K37" t="s">
        <v>190</v>
      </c>
    </row>
    <row r="38" spans="1:11" x14ac:dyDescent="0.25">
      <c r="A38" s="122">
        <v>41917</v>
      </c>
      <c r="B38" t="s">
        <v>1225</v>
      </c>
      <c r="C38" t="s">
        <v>76</v>
      </c>
      <c r="D38" t="s">
        <v>66</v>
      </c>
      <c r="E38" t="s">
        <v>1229</v>
      </c>
    </row>
    <row r="39" spans="1:11" x14ac:dyDescent="0.25">
      <c r="A39" s="122">
        <v>41917</v>
      </c>
      <c r="B39" t="s">
        <v>1225</v>
      </c>
      <c r="C39" t="s">
        <v>78</v>
      </c>
      <c r="D39" t="s">
        <v>54</v>
      </c>
      <c r="E39" t="s">
        <v>1229</v>
      </c>
    </row>
    <row r="40" spans="1:11" x14ac:dyDescent="0.25">
      <c r="A40" s="122">
        <v>41917</v>
      </c>
      <c r="B40" t="s">
        <v>1225</v>
      </c>
      <c r="C40" t="s">
        <v>64</v>
      </c>
      <c r="D40" t="s">
        <v>2</v>
      </c>
      <c r="E40" t="s">
        <v>1229</v>
      </c>
    </row>
    <row r="41" spans="1:11" x14ac:dyDescent="0.25">
      <c r="A41" s="122">
        <v>41917</v>
      </c>
      <c r="B41" t="s">
        <v>1225</v>
      </c>
      <c r="C41" t="s">
        <v>37</v>
      </c>
      <c r="D41" t="s">
        <v>137</v>
      </c>
      <c r="E41" t="s">
        <v>1229</v>
      </c>
    </row>
    <row r="42" spans="1:11" x14ac:dyDescent="0.25">
      <c r="A42" s="122">
        <v>41917</v>
      </c>
      <c r="B42" t="s">
        <v>1224</v>
      </c>
      <c r="C42" t="s">
        <v>68</v>
      </c>
      <c r="D42" t="s">
        <v>190</v>
      </c>
      <c r="E42" t="s">
        <v>1229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H351"/>
  <sheetViews>
    <sheetView view="pageBreakPreview" topLeftCell="B52" zoomScale="75" zoomScaleNormal="100" zoomScaleSheetLayoutView="75" workbookViewId="0">
      <selection activeCell="B56" sqref="B56"/>
    </sheetView>
  </sheetViews>
  <sheetFormatPr defaultRowHeight="14.25" x14ac:dyDescent="0.25"/>
  <cols>
    <col min="1" max="1" width="0" style="3" hidden="1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34" width="9.140625" style="3" hidden="1" customWidth="1"/>
    <col min="35" max="39" width="0" style="3" hidden="1" customWidth="1"/>
    <col min="40" max="16384" width="9.140625" style="3"/>
  </cols>
  <sheetData>
    <row r="1" spans="1:28" s="2" customFormat="1" ht="50.1" customHeight="1" x14ac:dyDescent="0.25">
      <c r="A1" s="2">
        <v>1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1</v>
      </c>
      <c r="F1" s="143"/>
      <c r="G1" s="143"/>
      <c r="H1" s="143"/>
      <c r="I1" s="143"/>
      <c r="J1" s="144">
        <f>INDEX(Diary!$C:$C,MATCH(A1,Diary!$A:$A,0))</f>
        <v>41890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8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.95" customHeight="1" x14ac:dyDescent="0.25">
      <c r="B3" s="130" t="str">
        <f>INDEX(Fixtures!$E:$E,MATCH(A4,Fixtures!$A:$A,0))</f>
        <v>JEAN PIERRE'S TAP INS</v>
      </c>
      <c r="C3" s="131"/>
      <c r="D3" s="132"/>
      <c r="E3" s="136" t="str">
        <f>INDEX(Owners!$A:$A,MATCH(B3,Owners!$B:$B,0))</f>
        <v>John Murphy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28" ht="24.95" customHeight="1" x14ac:dyDescent="0.25">
      <c r="A4" s="3">
        <v>2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28" ht="30" customHeight="1" x14ac:dyDescent="0.25">
      <c r="B5" s="8" t="s">
        <v>13</v>
      </c>
      <c r="C5" s="8" t="s">
        <v>0</v>
      </c>
      <c r="D5" s="8" t="s">
        <v>14</v>
      </c>
      <c r="E5" s="84"/>
      <c r="F5" s="26"/>
      <c r="G5" s="9"/>
      <c r="H5" s="10" t="s">
        <v>397</v>
      </c>
      <c r="I5" s="11"/>
      <c r="J5" s="12"/>
      <c r="K5" s="13" t="s">
        <v>397</v>
      </c>
      <c r="L5" s="14"/>
      <c r="M5" s="12"/>
      <c r="N5" s="13" t="s">
        <v>397</v>
      </c>
      <c r="O5" s="14"/>
      <c r="P5" s="12"/>
      <c r="Q5" s="13" t="s">
        <v>397</v>
      </c>
      <c r="R5" s="14"/>
      <c r="S5" s="12"/>
      <c r="T5" s="13" t="s">
        <v>397</v>
      </c>
      <c r="U5" s="14"/>
      <c r="V5" s="12"/>
      <c r="W5" s="13" t="s">
        <v>397</v>
      </c>
      <c r="X5" s="14">
        <v>2</v>
      </c>
      <c r="Y5" s="12"/>
      <c r="Z5" s="13" t="s">
        <v>397</v>
      </c>
      <c r="AA5" s="14"/>
      <c r="AB5" s="2"/>
    </row>
    <row r="6" spans="1:28" ht="30" customHeight="1" x14ac:dyDescent="0.25">
      <c r="B6" s="8" t="s">
        <v>101</v>
      </c>
      <c r="C6" s="8" t="s">
        <v>79</v>
      </c>
      <c r="D6" s="8" t="s">
        <v>78</v>
      </c>
      <c r="E6" s="8"/>
      <c r="F6" s="26"/>
      <c r="G6" s="12"/>
      <c r="H6" s="13" t="s">
        <v>397</v>
      </c>
      <c r="I6" s="15"/>
      <c r="J6" s="12"/>
      <c r="K6" s="13" t="s">
        <v>397</v>
      </c>
      <c r="L6" s="14"/>
      <c r="M6" s="12"/>
      <c r="N6" s="13" t="s">
        <v>397</v>
      </c>
      <c r="O6" s="14"/>
      <c r="P6" s="12"/>
      <c r="Q6" s="13" t="s">
        <v>397</v>
      </c>
      <c r="R6" s="14"/>
      <c r="S6" s="12"/>
      <c r="T6" s="13" t="s">
        <v>397</v>
      </c>
      <c r="U6" s="14"/>
      <c r="V6" s="12">
        <v>0</v>
      </c>
      <c r="W6" s="13" t="s">
        <v>397</v>
      </c>
      <c r="X6" s="14">
        <v>0</v>
      </c>
      <c r="Y6" s="12"/>
      <c r="Z6" s="13" t="s">
        <v>397</v>
      </c>
      <c r="AA6" s="14">
        <v>0</v>
      </c>
      <c r="AB6" s="2"/>
    </row>
    <row r="7" spans="1:28" ht="30" customHeight="1" x14ac:dyDescent="0.25">
      <c r="B7" s="8" t="s">
        <v>127</v>
      </c>
      <c r="C7" s="8" t="s">
        <v>79</v>
      </c>
      <c r="D7" s="8" t="s">
        <v>30</v>
      </c>
      <c r="E7" s="8"/>
      <c r="F7" s="26"/>
      <c r="G7" s="12"/>
      <c r="H7" s="13" t="s">
        <v>397</v>
      </c>
      <c r="I7" s="15"/>
      <c r="J7" s="12"/>
      <c r="K7" s="13" t="s">
        <v>397</v>
      </c>
      <c r="L7" s="14"/>
      <c r="M7" s="12"/>
      <c r="N7" s="13" t="s">
        <v>397</v>
      </c>
      <c r="O7" s="14"/>
      <c r="P7" s="12"/>
      <c r="Q7" s="13" t="s">
        <v>397</v>
      </c>
      <c r="R7" s="14"/>
      <c r="S7" s="12"/>
      <c r="T7" s="13" t="s">
        <v>397</v>
      </c>
      <c r="U7" s="14"/>
      <c r="V7" s="12">
        <v>0</v>
      </c>
      <c r="W7" s="13" t="s">
        <v>397</v>
      </c>
      <c r="X7" s="14">
        <v>3</v>
      </c>
      <c r="Y7" s="12"/>
      <c r="Z7" s="13" t="s">
        <v>397</v>
      </c>
      <c r="AA7" s="14"/>
      <c r="AB7" s="2"/>
    </row>
    <row r="8" spans="1:28" ht="30" customHeight="1" x14ac:dyDescent="0.25">
      <c r="B8" s="8" t="s">
        <v>181</v>
      </c>
      <c r="C8" s="8" t="s">
        <v>130</v>
      </c>
      <c r="D8" s="8" t="s">
        <v>49</v>
      </c>
      <c r="E8" s="8"/>
      <c r="F8" s="26"/>
      <c r="G8" s="12"/>
      <c r="H8" s="15"/>
      <c r="I8" s="15"/>
      <c r="J8" s="12"/>
      <c r="K8" s="15"/>
      <c r="L8" s="14"/>
      <c r="M8" s="12"/>
      <c r="N8" s="15"/>
      <c r="O8" s="14"/>
      <c r="P8" s="12"/>
      <c r="Q8" s="15"/>
      <c r="R8" s="14"/>
      <c r="S8" s="12"/>
      <c r="T8" s="15"/>
      <c r="U8" s="14"/>
      <c r="V8" s="12">
        <v>0</v>
      </c>
      <c r="W8" s="15"/>
      <c r="X8" s="14"/>
      <c r="Y8" s="12"/>
      <c r="Z8" s="15"/>
      <c r="AA8" s="14"/>
      <c r="AB8" s="2"/>
    </row>
    <row r="9" spans="1:28" ht="30" customHeight="1" x14ac:dyDescent="0.25">
      <c r="B9" s="8" t="s">
        <v>186</v>
      </c>
      <c r="C9" s="8" t="s">
        <v>130</v>
      </c>
      <c r="D9" s="8" t="s">
        <v>187</v>
      </c>
      <c r="E9" s="8"/>
      <c r="F9" s="26"/>
      <c r="G9" s="12"/>
      <c r="H9" s="15"/>
      <c r="I9" s="15"/>
      <c r="J9" s="12"/>
      <c r="K9" s="15"/>
      <c r="L9" s="14"/>
      <c r="M9" s="12"/>
      <c r="N9" s="15"/>
      <c r="O9" s="14"/>
      <c r="P9" s="12"/>
      <c r="Q9" s="15"/>
      <c r="R9" s="14"/>
      <c r="S9" s="12"/>
      <c r="T9" s="15"/>
      <c r="U9" s="14"/>
      <c r="V9" s="12">
        <v>0</v>
      </c>
      <c r="W9" s="15"/>
      <c r="X9" s="14"/>
      <c r="Y9" s="12"/>
      <c r="Z9" s="15"/>
      <c r="AA9" s="14"/>
      <c r="AB9" s="2"/>
    </row>
    <row r="10" spans="1:28" ht="30" customHeight="1" x14ac:dyDescent="0.25">
      <c r="B10" s="8" t="s">
        <v>191</v>
      </c>
      <c r="C10" s="8" t="s">
        <v>130</v>
      </c>
      <c r="D10" s="8" t="s">
        <v>73</v>
      </c>
      <c r="E10" s="8"/>
      <c r="F10" s="26"/>
      <c r="G10" s="12"/>
      <c r="H10" s="15"/>
      <c r="I10" s="15"/>
      <c r="J10" s="12"/>
      <c r="K10" s="15"/>
      <c r="L10" s="14"/>
      <c r="M10" s="12"/>
      <c r="N10" s="15"/>
      <c r="O10" s="14"/>
      <c r="P10" s="12"/>
      <c r="Q10" s="15"/>
      <c r="R10" s="14"/>
      <c r="S10" s="12"/>
      <c r="T10" s="15"/>
      <c r="U10" s="14"/>
      <c r="V10" s="12">
        <v>0</v>
      </c>
      <c r="W10" s="15"/>
      <c r="X10" s="14"/>
      <c r="Y10" s="12"/>
      <c r="Z10" s="15"/>
      <c r="AA10" s="14"/>
      <c r="AB10" s="2"/>
    </row>
    <row r="11" spans="1:28" ht="30" customHeight="1" x14ac:dyDescent="0.25">
      <c r="B11" s="8" t="s">
        <v>230</v>
      </c>
      <c r="C11" s="8" t="s">
        <v>201</v>
      </c>
      <c r="D11" s="8" t="s">
        <v>54</v>
      </c>
      <c r="E11" s="8"/>
      <c r="F11" s="26"/>
      <c r="G11" s="12"/>
      <c r="H11" s="15"/>
      <c r="I11" s="15"/>
      <c r="J11" s="12"/>
      <c r="K11" s="15"/>
      <c r="L11" s="14"/>
      <c r="M11" s="12"/>
      <c r="N11" s="15"/>
      <c r="O11" s="14"/>
      <c r="P11" s="12"/>
      <c r="Q11" s="15"/>
      <c r="R11" s="14"/>
      <c r="S11" s="12"/>
      <c r="T11" s="15"/>
      <c r="U11" s="14"/>
      <c r="V11" s="12">
        <v>1</v>
      </c>
      <c r="W11" s="15"/>
      <c r="X11" s="14"/>
      <c r="Y11" s="12"/>
      <c r="Z11" s="15"/>
      <c r="AA11" s="14"/>
      <c r="AB11" s="2"/>
    </row>
    <row r="12" spans="1:28" ht="30" customHeight="1" x14ac:dyDescent="0.25">
      <c r="B12" s="8" t="s">
        <v>244</v>
      </c>
      <c r="C12" s="8" t="s">
        <v>201</v>
      </c>
      <c r="D12" s="8" t="s">
        <v>25</v>
      </c>
      <c r="E12" s="8"/>
      <c r="F12" s="26"/>
      <c r="G12" s="12"/>
      <c r="H12" s="15"/>
      <c r="I12" s="15"/>
      <c r="J12" s="12"/>
      <c r="K12" s="15"/>
      <c r="L12" s="14"/>
      <c r="M12" s="12"/>
      <c r="N12" s="15"/>
      <c r="O12" s="14"/>
      <c r="P12" s="12"/>
      <c r="Q12" s="15"/>
      <c r="R12" s="14"/>
      <c r="S12" s="12"/>
      <c r="T12" s="15"/>
      <c r="U12" s="14"/>
      <c r="V12" s="12">
        <v>0</v>
      </c>
      <c r="W12" s="15"/>
      <c r="X12" s="14"/>
      <c r="Y12" s="12"/>
      <c r="Z12" s="15"/>
      <c r="AA12" s="14"/>
      <c r="AB12" s="2"/>
    </row>
    <row r="13" spans="1:28" ht="30" customHeight="1" x14ac:dyDescent="0.25">
      <c r="B13" s="8" t="s">
        <v>284</v>
      </c>
      <c r="C13" s="8" t="s">
        <v>201</v>
      </c>
      <c r="D13" s="8" t="s">
        <v>32</v>
      </c>
      <c r="E13" s="8"/>
      <c r="F13" s="26"/>
      <c r="G13" s="12"/>
      <c r="H13" s="15"/>
      <c r="I13" s="15"/>
      <c r="J13" s="12"/>
      <c r="K13" s="15"/>
      <c r="L13" s="14"/>
      <c r="M13" s="12"/>
      <c r="N13" s="15"/>
      <c r="O13" s="14"/>
      <c r="P13" s="12"/>
      <c r="Q13" s="15"/>
      <c r="R13" s="14"/>
      <c r="S13" s="12"/>
      <c r="T13" s="15"/>
      <c r="U13" s="14"/>
      <c r="V13" s="12">
        <v>0</v>
      </c>
      <c r="W13" s="15"/>
      <c r="X13" s="14"/>
      <c r="Y13" s="12"/>
      <c r="Z13" s="15"/>
      <c r="AA13" s="14"/>
      <c r="AB13" s="2"/>
    </row>
    <row r="14" spans="1:28" ht="30" customHeight="1" x14ac:dyDescent="0.25">
      <c r="B14" s="8" t="s">
        <v>290</v>
      </c>
      <c r="C14" s="8" t="s">
        <v>201</v>
      </c>
      <c r="D14" s="8" t="s">
        <v>19</v>
      </c>
      <c r="E14" s="8"/>
      <c r="F14" s="26"/>
      <c r="G14" s="12"/>
      <c r="H14" s="15"/>
      <c r="I14" s="15"/>
      <c r="J14" s="12"/>
      <c r="K14" s="15"/>
      <c r="L14" s="14"/>
      <c r="M14" s="12"/>
      <c r="N14" s="15"/>
      <c r="O14" s="14"/>
      <c r="P14" s="12"/>
      <c r="Q14" s="15"/>
      <c r="R14" s="14"/>
      <c r="S14" s="12"/>
      <c r="T14" s="15"/>
      <c r="U14" s="14"/>
      <c r="V14" s="12">
        <v>0</v>
      </c>
      <c r="W14" s="15"/>
      <c r="X14" s="14"/>
      <c r="Y14" s="12"/>
      <c r="Z14" s="15"/>
      <c r="AA14" s="14"/>
      <c r="AB14" s="2"/>
    </row>
    <row r="15" spans="1:28" ht="30" customHeight="1" thickBot="1" x14ac:dyDescent="0.3">
      <c r="B15" s="27" t="s">
        <v>313</v>
      </c>
      <c r="C15" s="27" t="s">
        <v>201</v>
      </c>
      <c r="D15" s="27" t="s">
        <v>41</v>
      </c>
      <c r="E15" s="27"/>
      <c r="F15" s="26"/>
      <c r="G15" s="28"/>
      <c r="H15" s="17"/>
      <c r="I15" s="17"/>
      <c r="J15" s="28"/>
      <c r="K15" s="17"/>
      <c r="L15" s="29"/>
      <c r="M15" s="28"/>
      <c r="N15" s="17"/>
      <c r="O15" s="29"/>
      <c r="P15" s="28"/>
      <c r="Q15" s="17"/>
      <c r="R15" s="29"/>
      <c r="S15" s="28"/>
      <c r="T15" s="17"/>
      <c r="U15" s="29"/>
      <c r="V15" s="28">
        <v>0</v>
      </c>
      <c r="W15" s="17"/>
      <c r="X15" s="29"/>
      <c r="Y15" s="28"/>
      <c r="Z15" s="17"/>
      <c r="AA15" s="29"/>
      <c r="AB15" s="2"/>
    </row>
    <row r="16" spans="1:28" ht="30" customHeight="1" thickTop="1" x14ac:dyDescent="0.25">
      <c r="B16" s="30" t="s">
        <v>24</v>
      </c>
      <c r="C16" s="30" t="s">
        <v>0</v>
      </c>
      <c r="D16" s="30" t="s">
        <v>25</v>
      </c>
      <c r="E16" s="30"/>
      <c r="F16" s="31" t="s">
        <v>372</v>
      </c>
      <c r="G16" s="32" t="str">
        <f>IF(SUM(G5:G15)=0,"",SUM(G5:G15))</f>
        <v/>
      </c>
      <c r="H16" s="33"/>
      <c r="I16" s="33"/>
      <c r="J16" s="32" t="str">
        <f>IF(SUM(J5:J15)=0,"",SUM(J5:J15))</f>
        <v/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>
        <f>IF(SUM(V5:V15)=0,"",SUM(V5:V15))</f>
        <v>1</v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1</v>
      </c>
    </row>
    <row r="17" spans="1:29" ht="30" customHeight="1" x14ac:dyDescent="0.25">
      <c r="B17" s="21" t="s">
        <v>85</v>
      </c>
      <c r="C17" s="21" t="s">
        <v>79</v>
      </c>
      <c r="D17" s="21" t="s">
        <v>60</v>
      </c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 t="str">
        <f>IF(SUM(L5:L7)=0,"",SUM(L5:L7))</f>
        <v/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>
        <f>IF(SUM(X5:X7)=0,"",SUM(X5:X7))</f>
        <v>5</v>
      </c>
      <c r="Y17" s="12"/>
      <c r="Z17" s="15"/>
      <c r="AA17" s="15" t="str">
        <f>IF(SUM(AA5:AA7)=0,"",SUM(AA5:AA7))</f>
        <v/>
      </c>
      <c r="AB17" s="2">
        <f>SUM(G17:AA17)</f>
        <v>5</v>
      </c>
      <c r="AC17" s="3">
        <f>INT(SUM(G17:AA17)/3)</f>
        <v>1</v>
      </c>
    </row>
    <row r="18" spans="1:29" ht="30" customHeight="1" thickBot="1" x14ac:dyDescent="0.3">
      <c r="B18" s="21" t="s">
        <v>141</v>
      </c>
      <c r="C18" s="21" t="s">
        <v>130</v>
      </c>
      <c r="D18" s="21" t="s">
        <v>37</v>
      </c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 t="s">
        <v>258</v>
      </c>
      <c r="C19" s="21" t="s">
        <v>201</v>
      </c>
      <c r="D19" s="21" t="s">
        <v>76</v>
      </c>
      <c r="E19" s="21"/>
      <c r="F19" s="18"/>
      <c r="G19" s="124">
        <f>IF((AB16-AC17)&lt;0,0,AB16-AC17)</f>
        <v>0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 t="s">
        <v>269</v>
      </c>
      <c r="C20" s="21" t="s">
        <v>201</v>
      </c>
      <c r="D20" s="21" t="s">
        <v>17</v>
      </c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 t="s">
        <v>272</v>
      </c>
      <c r="C21" s="21" t="s">
        <v>201</v>
      </c>
      <c r="D21" s="21" t="s">
        <v>273</v>
      </c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 t="s">
        <v>309</v>
      </c>
      <c r="C22" s="21" t="s">
        <v>201</v>
      </c>
      <c r="D22" s="21" t="s">
        <v>62</v>
      </c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THE JORDI GOMEZ LOVE-IN</v>
      </c>
      <c r="C24" s="131"/>
      <c r="D24" s="132"/>
      <c r="E24" s="136" t="str">
        <f>INDEX(Owners!$A:$A,MATCH(B24,Owners!$B:$B,0))</f>
        <v>Chris Griffin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v>2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 t="s">
        <v>1</v>
      </c>
      <c r="C26" s="8" t="s">
        <v>0</v>
      </c>
      <c r="D26" s="8" t="s">
        <v>2</v>
      </c>
      <c r="E26" s="20"/>
      <c r="F26" s="27"/>
      <c r="G26" s="9"/>
      <c r="H26" s="10" t="s">
        <v>397</v>
      </c>
      <c r="I26" s="11"/>
      <c r="J26" s="12"/>
      <c r="K26" s="13" t="s">
        <v>397</v>
      </c>
      <c r="L26" s="14"/>
      <c r="M26" s="12"/>
      <c r="N26" s="13" t="s">
        <v>397</v>
      </c>
      <c r="O26" s="14"/>
      <c r="P26" s="12"/>
      <c r="Q26" s="13" t="s">
        <v>397</v>
      </c>
      <c r="R26" s="14"/>
      <c r="S26" s="12"/>
      <c r="T26" s="13" t="s">
        <v>397</v>
      </c>
      <c r="U26" s="14"/>
      <c r="V26" s="12"/>
      <c r="W26" s="13" t="s">
        <v>397</v>
      </c>
      <c r="X26" s="14">
        <v>0</v>
      </c>
      <c r="Y26" s="12"/>
      <c r="Z26" s="13" t="s">
        <v>397</v>
      </c>
      <c r="AA26" s="14"/>
      <c r="AB26" s="2"/>
    </row>
    <row r="27" spans="1:29" ht="30" customHeight="1" x14ac:dyDescent="0.25">
      <c r="B27" s="8" t="s">
        <v>91</v>
      </c>
      <c r="C27" s="8" t="s">
        <v>79</v>
      </c>
      <c r="D27" s="8" t="s">
        <v>39</v>
      </c>
      <c r="E27" s="20"/>
      <c r="F27" s="26"/>
      <c r="G27" s="12"/>
      <c r="H27" s="13" t="s">
        <v>397</v>
      </c>
      <c r="I27" s="15"/>
      <c r="J27" s="12"/>
      <c r="K27" s="13" t="s">
        <v>397</v>
      </c>
      <c r="L27" s="14"/>
      <c r="M27" s="12"/>
      <c r="N27" s="13" t="s">
        <v>397</v>
      </c>
      <c r="O27" s="14"/>
      <c r="P27" s="12"/>
      <c r="Q27" s="13" t="s">
        <v>397</v>
      </c>
      <c r="R27" s="14"/>
      <c r="S27" s="12"/>
      <c r="T27" s="13" t="s">
        <v>397</v>
      </c>
      <c r="U27" s="14"/>
      <c r="V27" s="12">
        <v>1</v>
      </c>
      <c r="W27" s="13" t="s">
        <v>397</v>
      </c>
      <c r="X27" s="14">
        <v>3</v>
      </c>
      <c r="Y27" s="12"/>
      <c r="Z27" s="13" t="s">
        <v>397</v>
      </c>
      <c r="AA27" s="14"/>
      <c r="AB27" s="2"/>
    </row>
    <row r="28" spans="1:29" ht="30" customHeight="1" x14ac:dyDescent="0.25">
      <c r="B28" s="8" t="s">
        <v>107</v>
      </c>
      <c r="C28" s="8" t="s">
        <v>79</v>
      </c>
      <c r="D28" s="8" t="s">
        <v>78</v>
      </c>
      <c r="E28" s="20"/>
      <c r="F28" s="26"/>
      <c r="G28" s="12"/>
      <c r="H28" s="13" t="s">
        <v>397</v>
      </c>
      <c r="I28" s="15"/>
      <c r="J28" s="12"/>
      <c r="K28" s="13" t="s">
        <v>397</v>
      </c>
      <c r="L28" s="14"/>
      <c r="M28" s="12"/>
      <c r="N28" s="13" t="s">
        <v>397</v>
      </c>
      <c r="O28" s="14"/>
      <c r="P28" s="12"/>
      <c r="Q28" s="13" t="s">
        <v>397</v>
      </c>
      <c r="R28" s="14"/>
      <c r="S28" s="12"/>
      <c r="T28" s="13" t="s">
        <v>397</v>
      </c>
      <c r="U28" s="14"/>
      <c r="V28" s="12">
        <v>0</v>
      </c>
      <c r="W28" s="13" t="s">
        <v>397</v>
      </c>
      <c r="X28" s="14">
        <v>0</v>
      </c>
      <c r="Y28" s="12"/>
      <c r="Z28" s="13" t="s">
        <v>397</v>
      </c>
      <c r="AA28" s="14">
        <v>0</v>
      </c>
      <c r="AB28" s="2"/>
    </row>
    <row r="29" spans="1:29" ht="30" customHeight="1" x14ac:dyDescent="0.25">
      <c r="B29" s="8" t="s">
        <v>144</v>
      </c>
      <c r="C29" s="8" t="s">
        <v>130</v>
      </c>
      <c r="D29" s="8" t="s">
        <v>145</v>
      </c>
      <c r="E29" s="20"/>
      <c r="F29" s="26"/>
      <c r="G29" s="12"/>
      <c r="H29" s="15"/>
      <c r="I29" s="15"/>
      <c r="J29" s="12"/>
      <c r="K29" s="15"/>
      <c r="L29" s="14"/>
      <c r="M29" s="12"/>
      <c r="N29" s="15"/>
      <c r="O29" s="14"/>
      <c r="P29" s="12"/>
      <c r="Q29" s="15"/>
      <c r="R29" s="14"/>
      <c r="S29" s="12"/>
      <c r="T29" s="15"/>
      <c r="U29" s="14"/>
      <c r="V29" s="12">
        <v>0</v>
      </c>
      <c r="W29" s="15"/>
      <c r="X29" s="14"/>
      <c r="Y29" s="12"/>
      <c r="Z29" s="15"/>
      <c r="AA29" s="14"/>
      <c r="AB29" s="2"/>
    </row>
    <row r="30" spans="1:29" ht="30" customHeight="1" x14ac:dyDescent="0.25">
      <c r="B30" s="8" t="s">
        <v>172</v>
      </c>
      <c r="C30" s="8" t="s">
        <v>130</v>
      </c>
      <c r="D30" s="8" t="s">
        <v>22</v>
      </c>
      <c r="E30" s="20"/>
      <c r="F30" s="26"/>
      <c r="G30" s="12"/>
      <c r="H30" s="15"/>
      <c r="I30" s="15"/>
      <c r="J30" s="12"/>
      <c r="K30" s="15"/>
      <c r="L30" s="14"/>
      <c r="M30" s="12"/>
      <c r="N30" s="15"/>
      <c r="O30" s="14"/>
      <c r="P30" s="12"/>
      <c r="Q30" s="15"/>
      <c r="R30" s="14"/>
      <c r="S30" s="12"/>
      <c r="T30" s="15"/>
      <c r="U30" s="14"/>
      <c r="V30" s="12">
        <v>0</v>
      </c>
      <c r="W30" s="15"/>
      <c r="X30" s="14"/>
      <c r="Y30" s="12"/>
      <c r="Z30" s="15"/>
      <c r="AA30" s="14"/>
      <c r="AB30" s="2"/>
    </row>
    <row r="31" spans="1:29" ht="30" customHeight="1" x14ac:dyDescent="0.25">
      <c r="B31" s="8" t="s">
        <v>174</v>
      </c>
      <c r="C31" s="8" t="s">
        <v>130</v>
      </c>
      <c r="D31" s="8" t="s">
        <v>175</v>
      </c>
      <c r="E31" s="20"/>
      <c r="F31" s="26"/>
      <c r="G31" s="12"/>
      <c r="H31" s="15"/>
      <c r="I31" s="15"/>
      <c r="J31" s="12"/>
      <c r="K31" s="15"/>
      <c r="L31" s="14"/>
      <c r="M31" s="12"/>
      <c r="N31" s="15"/>
      <c r="O31" s="14"/>
      <c r="P31" s="12"/>
      <c r="Q31" s="15"/>
      <c r="R31" s="14"/>
      <c r="S31" s="12"/>
      <c r="T31" s="15"/>
      <c r="U31" s="14"/>
      <c r="V31" s="12">
        <v>0</v>
      </c>
      <c r="W31" s="15"/>
      <c r="X31" s="14"/>
      <c r="Y31" s="12"/>
      <c r="Z31" s="15"/>
      <c r="AA31" s="14"/>
      <c r="AB31" s="2"/>
    </row>
    <row r="32" spans="1:29" ht="30" customHeight="1" x14ac:dyDescent="0.25">
      <c r="B32" s="8" t="s">
        <v>204</v>
      </c>
      <c r="C32" s="8" t="s">
        <v>201</v>
      </c>
      <c r="D32" s="8" t="s">
        <v>27</v>
      </c>
      <c r="E32" s="20"/>
      <c r="F32" s="26"/>
      <c r="G32" s="12"/>
      <c r="H32" s="15"/>
      <c r="I32" s="15"/>
      <c r="J32" s="12"/>
      <c r="K32" s="15"/>
      <c r="L32" s="14"/>
      <c r="M32" s="12"/>
      <c r="N32" s="15"/>
      <c r="O32" s="14"/>
      <c r="P32" s="12"/>
      <c r="Q32" s="15"/>
      <c r="R32" s="14"/>
      <c r="S32" s="12"/>
      <c r="T32" s="15"/>
      <c r="U32" s="14"/>
      <c r="V32" s="12">
        <v>0</v>
      </c>
      <c r="W32" s="15"/>
      <c r="X32" s="14"/>
      <c r="Y32" s="12"/>
      <c r="Z32" s="15"/>
      <c r="AA32" s="14"/>
      <c r="AB32" s="2"/>
    </row>
    <row r="33" spans="1:29" ht="30" customHeight="1" x14ac:dyDescent="0.25">
      <c r="B33" s="8" t="s">
        <v>219</v>
      </c>
      <c r="C33" s="8" t="s">
        <v>201</v>
      </c>
      <c r="D33" s="8" t="s">
        <v>220</v>
      </c>
      <c r="E33" s="20"/>
      <c r="F33" s="26"/>
      <c r="G33" s="12"/>
      <c r="H33" s="15"/>
      <c r="I33" s="15"/>
      <c r="J33" s="12"/>
      <c r="K33" s="15"/>
      <c r="L33" s="14"/>
      <c r="M33" s="12"/>
      <c r="N33" s="15"/>
      <c r="O33" s="14"/>
      <c r="P33" s="12"/>
      <c r="Q33" s="15"/>
      <c r="R33" s="14"/>
      <c r="S33" s="12"/>
      <c r="T33" s="15"/>
      <c r="U33" s="14"/>
      <c r="V33" s="12">
        <v>0</v>
      </c>
      <c r="W33" s="15"/>
      <c r="X33" s="14"/>
      <c r="Y33" s="12"/>
      <c r="Z33" s="15"/>
      <c r="AA33" s="14"/>
      <c r="AB33" s="2"/>
    </row>
    <row r="34" spans="1:29" ht="30" customHeight="1" x14ac:dyDescent="0.25">
      <c r="B34" s="8" t="s">
        <v>247</v>
      </c>
      <c r="C34" s="8" t="s">
        <v>201</v>
      </c>
      <c r="D34" s="8" t="s">
        <v>78</v>
      </c>
      <c r="E34" s="20"/>
      <c r="F34" s="26"/>
      <c r="G34" s="12"/>
      <c r="H34" s="15"/>
      <c r="I34" s="15"/>
      <c r="J34" s="12"/>
      <c r="K34" s="15"/>
      <c r="L34" s="14"/>
      <c r="M34" s="12"/>
      <c r="N34" s="15"/>
      <c r="O34" s="14"/>
      <c r="P34" s="12"/>
      <c r="Q34" s="15"/>
      <c r="R34" s="14"/>
      <c r="S34" s="12"/>
      <c r="T34" s="15"/>
      <c r="U34" s="14"/>
      <c r="V34" s="12">
        <v>0</v>
      </c>
      <c r="W34" s="15"/>
      <c r="X34" s="14"/>
      <c r="Y34" s="12">
        <v>1</v>
      </c>
      <c r="Z34" s="15"/>
      <c r="AA34" s="14"/>
      <c r="AB34" s="2"/>
    </row>
    <row r="35" spans="1:29" ht="30" customHeight="1" x14ac:dyDescent="0.25">
      <c r="B35" s="8" t="s">
        <v>264</v>
      </c>
      <c r="C35" s="8" t="s">
        <v>201</v>
      </c>
      <c r="D35" s="8" t="s">
        <v>175</v>
      </c>
      <c r="E35" s="20"/>
      <c r="F35" s="26"/>
      <c r="G35" s="12"/>
      <c r="H35" s="15"/>
      <c r="I35" s="15"/>
      <c r="J35" s="12"/>
      <c r="K35" s="15"/>
      <c r="L35" s="14"/>
      <c r="M35" s="12"/>
      <c r="N35" s="15"/>
      <c r="O35" s="14"/>
      <c r="P35" s="12"/>
      <c r="Q35" s="15"/>
      <c r="R35" s="14"/>
      <c r="S35" s="12"/>
      <c r="T35" s="15"/>
      <c r="U35" s="14"/>
      <c r="V35" s="12">
        <v>0</v>
      </c>
      <c r="W35" s="15"/>
      <c r="X35" s="14"/>
      <c r="Y35" s="12"/>
      <c r="Z35" s="15"/>
      <c r="AA35" s="14"/>
      <c r="AB35" s="2"/>
    </row>
    <row r="36" spans="1:29" ht="30" customHeight="1" thickBot="1" x14ac:dyDescent="0.3">
      <c r="B36" s="27" t="s">
        <v>287</v>
      </c>
      <c r="C36" s="27" t="s">
        <v>201</v>
      </c>
      <c r="D36" s="27" t="s">
        <v>288</v>
      </c>
      <c r="E36" s="35"/>
      <c r="F36" s="26"/>
      <c r="G36" s="28"/>
      <c r="H36" s="17"/>
      <c r="I36" s="17"/>
      <c r="J36" s="28"/>
      <c r="K36" s="17"/>
      <c r="L36" s="29"/>
      <c r="M36" s="28"/>
      <c r="N36" s="17"/>
      <c r="O36" s="29"/>
      <c r="P36" s="28"/>
      <c r="Q36" s="17"/>
      <c r="R36" s="29"/>
      <c r="S36" s="28"/>
      <c r="T36" s="17"/>
      <c r="U36" s="29"/>
      <c r="V36" s="28">
        <v>0</v>
      </c>
      <c r="W36" s="17"/>
      <c r="X36" s="29"/>
      <c r="Y36" s="28"/>
      <c r="Z36" s="17"/>
      <c r="AA36" s="29"/>
      <c r="AB36" s="2"/>
    </row>
    <row r="37" spans="1:29" ht="30" customHeight="1" thickTop="1" x14ac:dyDescent="0.25">
      <c r="B37" s="30" t="s">
        <v>70</v>
      </c>
      <c r="C37" s="30" t="s">
        <v>0</v>
      </c>
      <c r="D37" s="30" t="s">
        <v>71</v>
      </c>
      <c r="E37" s="36"/>
      <c r="F37" s="37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>
        <f>IF(SUM(V26:V36)=0,"",SUM(V26:V36))</f>
        <v>1</v>
      </c>
      <c r="W37" s="33"/>
      <c r="X37" s="34"/>
      <c r="Y37" s="32">
        <f>IF(SUM(Y26:Y36)=0,"",SUM(Y26:Y36))</f>
        <v>1</v>
      </c>
      <c r="Z37" s="33"/>
      <c r="AA37" s="34"/>
      <c r="AB37" s="2">
        <f>SUM(G37:AA37)</f>
        <v>2</v>
      </c>
    </row>
    <row r="38" spans="1:29" ht="30" customHeight="1" x14ac:dyDescent="0.25">
      <c r="B38" s="21" t="s">
        <v>511</v>
      </c>
      <c r="C38" s="21" t="s">
        <v>79</v>
      </c>
      <c r="D38" s="21" t="s">
        <v>60</v>
      </c>
      <c r="E38" s="23"/>
      <c r="F38" s="25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 t="str">
        <f>IF(SUM(O26:O28)=0,"",SUM(O26:O28))</f>
        <v/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>
        <f>IF(SUM(X26:X28)=0,"",SUM(X26:X28))</f>
        <v>3</v>
      </c>
      <c r="Y38" s="12"/>
      <c r="Z38" s="15"/>
      <c r="AA38" s="15" t="str">
        <f>IF(SUM(AA26:AA28)=0,"",SUM(AA26:AA28))</f>
        <v/>
      </c>
      <c r="AB38" s="2">
        <f>SUM(G38:AA38)</f>
        <v>3</v>
      </c>
      <c r="AC38" s="3">
        <f>INT(SUM(G38:AA38)/3)</f>
        <v>1</v>
      </c>
    </row>
    <row r="39" spans="1:29" ht="30" customHeight="1" thickBot="1" x14ac:dyDescent="0.3">
      <c r="B39" s="21" t="s">
        <v>112</v>
      </c>
      <c r="C39" s="21" t="s">
        <v>79</v>
      </c>
      <c r="D39" s="21" t="s">
        <v>62</v>
      </c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 t="s">
        <v>195</v>
      </c>
      <c r="C40" s="21" t="s">
        <v>130</v>
      </c>
      <c r="D40" s="21" t="s">
        <v>5</v>
      </c>
      <c r="E40" s="24"/>
      <c r="F40" s="18"/>
      <c r="G40" s="124">
        <f>IF((AB37-AC38)&lt;0,0,AB37-AC38)</f>
        <v>1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 t="s">
        <v>255</v>
      </c>
      <c r="C41" s="21" t="s">
        <v>201</v>
      </c>
      <c r="D41" s="21" t="s">
        <v>25</v>
      </c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 t="s">
        <v>270</v>
      </c>
      <c r="C42" s="21" t="s">
        <v>201</v>
      </c>
      <c r="D42" s="21" t="s">
        <v>60</v>
      </c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 t="s">
        <v>315</v>
      </c>
      <c r="C43" s="21" t="s">
        <v>201</v>
      </c>
      <c r="D43" s="21" t="s">
        <v>187</v>
      </c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v>1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1</v>
      </c>
      <c r="F45" s="143"/>
      <c r="G45" s="143"/>
      <c r="H45" s="143"/>
      <c r="I45" s="143"/>
      <c r="J45" s="144">
        <f>INDEX(Diary!$C:$C,MATCH(A45,Diary!$A:$A,0))</f>
        <v>41890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BREAST HOMAGE ALBION</v>
      </c>
      <c r="C47" s="131"/>
      <c r="D47" s="132"/>
      <c r="E47" s="136" t="str">
        <f>INDEX(Owners!$A:$A,MATCH(B47,Owners!$B:$B,0))</f>
        <v>Andy Clucas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v>3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 t="s">
        <v>48</v>
      </c>
      <c r="C49" s="8" t="s">
        <v>0</v>
      </c>
      <c r="D49" s="8" t="s">
        <v>49</v>
      </c>
      <c r="E49" s="84"/>
      <c r="F49" s="26"/>
      <c r="G49" s="9"/>
      <c r="H49" s="10"/>
      <c r="I49" s="11"/>
      <c r="J49" s="12"/>
      <c r="K49" s="13" t="s">
        <v>397</v>
      </c>
      <c r="L49" s="14"/>
      <c r="M49" s="12"/>
      <c r="N49" s="13" t="s">
        <v>397</v>
      </c>
      <c r="O49" s="14"/>
      <c r="P49" s="12"/>
      <c r="Q49" s="13" t="s">
        <v>397</v>
      </c>
      <c r="R49" s="14"/>
      <c r="S49" s="12"/>
      <c r="T49" s="13" t="s">
        <v>397</v>
      </c>
      <c r="U49" s="14"/>
      <c r="V49" s="12"/>
      <c r="W49" s="13" t="s">
        <v>397</v>
      </c>
      <c r="X49" s="14">
        <v>0</v>
      </c>
      <c r="Y49" s="12"/>
      <c r="Z49" s="13" t="s">
        <v>397</v>
      </c>
      <c r="AA49" s="14"/>
      <c r="AB49" s="2"/>
    </row>
    <row r="50" spans="2:29" ht="30" customHeight="1" x14ac:dyDescent="0.25">
      <c r="B50" s="8" t="s">
        <v>109</v>
      </c>
      <c r="C50" s="8" t="s">
        <v>79</v>
      </c>
      <c r="D50" s="8" t="s">
        <v>76</v>
      </c>
      <c r="E50" s="8"/>
      <c r="F50" s="26"/>
      <c r="G50" s="12"/>
      <c r="H50" s="13"/>
      <c r="I50" s="15"/>
      <c r="J50" s="12"/>
      <c r="K50" s="13" t="s">
        <v>397</v>
      </c>
      <c r="L50" s="14"/>
      <c r="M50" s="12"/>
      <c r="N50" s="13" t="s">
        <v>397</v>
      </c>
      <c r="O50" s="14"/>
      <c r="P50" s="12"/>
      <c r="Q50" s="13" t="s">
        <v>397</v>
      </c>
      <c r="R50" s="14"/>
      <c r="S50" s="12"/>
      <c r="T50" s="13" t="s">
        <v>397</v>
      </c>
      <c r="U50" s="14"/>
      <c r="V50" s="12">
        <v>0</v>
      </c>
      <c r="W50" s="13" t="s">
        <v>397</v>
      </c>
      <c r="X50" s="14">
        <v>2</v>
      </c>
      <c r="Y50" s="12"/>
      <c r="Z50" s="13" t="s">
        <v>397</v>
      </c>
      <c r="AA50" s="14"/>
    </row>
    <row r="51" spans="2:29" ht="30" customHeight="1" x14ac:dyDescent="0.25">
      <c r="B51" s="8" t="s">
        <v>122</v>
      </c>
      <c r="C51" s="8" t="s">
        <v>79</v>
      </c>
      <c r="D51" s="8" t="s">
        <v>76</v>
      </c>
      <c r="E51" s="8"/>
      <c r="F51" s="26"/>
      <c r="G51" s="12"/>
      <c r="H51" s="13"/>
      <c r="I51" s="15"/>
      <c r="J51" s="12"/>
      <c r="K51" s="13" t="s">
        <v>397</v>
      </c>
      <c r="L51" s="14"/>
      <c r="M51" s="12"/>
      <c r="N51" s="13" t="s">
        <v>397</v>
      </c>
      <c r="O51" s="14"/>
      <c r="P51" s="12"/>
      <c r="Q51" s="13" t="s">
        <v>397</v>
      </c>
      <c r="R51" s="14"/>
      <c r="S51" s="12"/>
      <c r="T51" s="13" t="s">
        <v>397</v>
      </c>
      <c r="U51" s="14"/>
      <c r="V51" s="12">
        <v>0</v>
      </c>
      <c r="W51" s="13" t="s">
        <v>397</v>
      </c>
      <c r="X51" s="14">
        <v>2</v>
      </c>
      <c r="Y51" s="12"/>
      <c r="Z51" s="13" t="s">
        <v>397</v>
      </c>
      <c r="AA51" s="14"/>
    </row>
    <row r="52" spans="2:29" ht="30" customHeight="1" x14ac:dyDescent="0.25">
      <c r="B52" s="8" t="s">
        <v>166</v>
      </c>
      <c r="C52" s="8" t="s">
        <v>130</v>
      </c>
      <c r="D52" s="8" t="s">
        <v>25</v>
      </c>
      <c r="E52" s="8"/>
      <c r="F52" s="26"/>
      <c r="G52" s="12"/>
      <c r="H52" s="15"/>
      <c r="I52" s="15"/>
      <c r="J52" s="12"/>
      <c r="K52" s="15"/>
      <c r="L52" s="14"/>
      <c r="M52" s="12"/>
      <c r="N52" s="15"/>
      <c r="O52" s="14"/>
      <c r="P52" s="12"/>
      <c r="Q52" s="15"/>
      <c r="R52" s="14"/>
      <c r="S52" s="12"/>
      <c r="T52" s="15"/>
      <c r="U52" s="14"/>
      <c r="V52" s="12">
        <v>1</v>
      </c>
      <c r="W52" s="15"/>
      <c r="X52" s="14"/>
      <c r="Y52" s="12"/>
      <c r="Z52" s="15"/>
      <c r="AA52" s="14"/>
    </row>
    <row r="53" spans="2:29" ht="30" customHeight="1" x14ac:dyDescent="0.25">
      <c r="B53" s="8" t="s">
        <v>184</v>
      </c>
      <c r="C53" s="8" t="s">
        <v>130</v>
      </c>
      <c r="D53" s="8" t="s">
        <v>8</v>
      </c>
      <c r="E53" s="8"/>
      <c r="F53" s="26"/>
      <c r="G53" s="12"/>
      <c r="H53" s="15"/>
      <c r="I53" s="15"/>
      <c r="J53" s="12"/>
      <c r="K53" s="15"/>
      <c r="L53" s="14"/>
      <c r="M53" s="12"/>
      <c r="N53" s="15"/>
      <c r="O53" s="14"/>
      <c r="P53" s="12"/>
      <c r="Q53" s="15"/>
      <c r="R53" s="14"/>
      <c r="S53" s="12"/>
      <c r="T53" s="15"/>
      <c r="U53" s="14"/>
      <c r="V53" s="12">
        <v>0</v>
      </c>
      <c r="W53" s="15"/>
      <c r="X53" s="14"/>
      <c r="Y53" s="12"/>
      <c r="Z53" s="15"/>
      <c r="AA53" s="14"/>
    </row>
    <row r="54" spans="2:29" ht="30" customHeight="1" x14ac:dyDescent="0.25">
      <c r="B54" s="8" t="s">
        <v>197</v>
      </c>
      <c r="C54" s="8" t="s">
        <v>130</v>
      </c>
      <c r="D54" s="8" t="s">
        <v>60</v>
      </c>
      <c r="E54" s="8"/>
      <c r="F54" s="26"/>
      <c r="G54" s="12"/>
      <c r="H54" s="15"/>
      <c r="I54" s="15"/>
      <c r="J54" s="12"/>
      <c r="K54" s="15"/>
      <c r="L54" s="14"/>
      <c r="M54" s="12"/>
      <c r="N54" s="15"/>
      <c r="O54" s="14"/>
      <c r="P54" s="12"/>
      <c r="Q54" s="15"/>
      <c r="R54" s="14"/>
      <c r="S54" s="12"/>
      <c r="T54" s="15"/>
      <c r="U54" s="14"/>
      <c r="V54" s="12">
        <v>0</v>
      </c>
      <c r="W54" s="15"/>
      <c r="X54" s="14"/>
      <c r="Y54" s="12"/>
      <c r="Z54" s="15"/>
      <c r="AA54" s="14"/>
    </row>
    <row r="55" spans="2:29" ht="30" customHeight="1" x14ac:dyDescent="0.25">
      <c r="B55" s="8" t="s">
        <v>213</v>
      </c>
      <c r="C55" s="8" t="s">
        <v>201</v>
      </c>
      <c r="D55" s="8" t="s">
        <v>49</v>
      </c>
      <c r="E55" s="8"/>
      <c r="F55" s="26"/>
      <c r="G55" s="12"/>
      <c r="H55" s="15"/>
      <c r="I55" s="15"/>
      <c r="J55" s="12"/>
      <c r="K55" s="15"/>
      <c r="L55" s="14"/>
      <c r="M55" s="12"/>
      <c r="N55" s="15"/>
      <c r="O55" s="14"/>
      <c r="P55" s="12"/>
      <c r="Q55" s="15"/>
      <c r="R55" s="14"/>
      <c r="S55" s="12"/>
      <c r="T55" s="15"/>
      <c r="U55" s="14"/>
      <c r="V55" s="12">
        <v>0</v>
      </c>
      <c r="W55" s="15"/>
      <c r="X55" s="14"/>
      <c r="Y55" s="12"/>
      <c r="Z55" s="15"/>
      <c r="AA55" s="14"/>
    </row>
    <row r="56" spans="2:29" ht="30" customHeight="1" x14ac:dyDescent="0.25">
      <c r="B56" s="8" t="s">
        <v>226</v>
      </c>
      <c r="C56" s="8" t="s">
        <v>201</v>
      </c>
      <c r="D56" s="8" t="s">
        <v>64</v>
      </c>
      <c r="E56" s="8"/>
      <c r="F56" s="26"/>
      <c r="G56" s="12"/>
      <c r="H56" s="15"/>
      <c r="I56" s="15"/>
      <c r="J56" s="12"/>
      <c r="K56" s="15"/>
      <c r="L56" s="14"/>
      <c r="M56" s="12"/>
      <c r="N56" s="15"/>
      <c r="O56" s="14"/>
      <c r="P56" s="12"/>
      <c r="Q56" s="15"/>
      <c r="R56" s="14"/>
      <c r="S56" s="12"/>
      <c r="T56" s="15"/>
      <c r="U56" s="14"/>
      <c r="V56" s="12">
        <v>0</v>
      </c>
      <c r="W56" s="15"/>
      <c r="X56" s="14"/>
      <c r="Y56" s="12"/>
      <c r="Z56" s="15"/>
      <c r="AA56" s="14"/>
    </row>
    <row r="57" spans="2:29" ht="30" customHeight="1" x14ac:dyDescent="0.25">
      <c r="B57" s="8" t="s">
        <v>250</v>
      </c>
      <c r="C57" s="8" t="s">
        <v>201</v>
      </c>
      <c r="D57" s="8" t="s">
        <v>76</v>
      </c>
      <c r="E57" s="8"/>
      <c r="F57" s="26"/>
      <c r="G57" s="12"/>
      <c r="H57" s="15"/>
      <c r="I57" s="15"/>
      <c r="J57" s="12"/>
      <c r="K57" s="15"/>
      <c r="L57" s="14"/>
      <c r="M57" s="12"/>
      <c r="N57" s="15"/>
      <c r="O57" s="14"/>
      <c r="P57" s="12"/>
      <c r="Q57" s="15"/>
      <c r="R57" s="14"/>
      <c r="S57" s="12"/>
      <c r="T57" s="15"/>
      <c r="U57" s="14"/>
      <c r="V57" s="12">
        <v>3</v>
      </c>
      <c r="W57" s="15"/>
      <c r="X57" s="14"/>
      <c r="Y57" s="12"/>
      <c r="Z57" s="15"/>
      <c r="AA57" s="14"/>
    </row>
    <row r="58" spans="2:29" ht="30" customHeight="1" x14ac:dyDescent="0.25">
      <c r="B58" s="8" t="s">
        <v>295</v>
      </c>
      <c r="C58" s="8" t="s">
        <v>201</v>
      </c>
      <c r="D58" s="8" t="s">
        <v>22</v>
      </c>
      <c r="E58" s="8"/>
      <c r="F58" s="26"/>
      <c r="G58" s="12"/>
      <c r="H58" s="15"/>
      <c r="I58" s="15"/>
      <c r="J58" s="12"/>
      <c r="K58" s="15"/>
      <c r="L58" s="14"/>
      <c r="M58" s="12"/>
      <c r="N58" s="15"/>
      <c r="O58" s="14"/>
      <c r="P58" s="12"/>
      <c r="Q58" s="15"/>
      <c r="R58" s="14"/>
      <c r="S58" s="12"/>
      <c r="T58" s="15"/>
      <c r="U58" s="14"/>
      <c r="V58" s="12">
        <v>0</v>
      </c>
      <c r="W58" s="15"/>
      <c r="X58" s="14"/>
      <c r="Y58" s="12"/>
      <c r="Z58" s="15"/>
      <c r="AA58" s="14"/>
    </row>
    <row r="59" spans="2:29" ht="30" customHeight="1" thickBot="1" x14ac:dyDescent="0.3">
      <c r="B59" s="27" t="s">
        <v>298</v>
      </c>
      <c r="C59" s="27" t="s">
        <v>201</v>
      </c>
      <c r="D59" s="27" t="s">
        <v>73</v>
      </c>
      <c r="E59" s="27"/>
      <c r="F59" s="26"/>
      <c r="G59" s="28"/>
      <c r="H59" s="17"/>
      <c r="I59" s="17"/>
      <c r="J59" s="28"/>
      <c r="K59" s="17"/>
      <c r="L59" s="29"/>
      <c r="M59" s="28"/>
      <c r="N59" s="17"/>
      <c r="O59" s="29"/>
      <c r="P59" s="28"/>
      <c r="Q59" s="17"/>
      <c r="R59" s="29"/>
      <c r="S59" s="28"/>
      <c r="T59" s="17"/>
      <c r="U59" s="29"/>
      <c r="V59" s="28">
        <v>0</v>
      </c>
      <c r="W59" s="17"/>
      <c r="X59" s="29"/>
      <c r="Y59" s="28"/>
      <c r="Z59" s="17"/>
      <c r="AA59" s="29"/>
    </row>
    <row r="60" spans="2:29" ht="30" customHeight="1" thickTop="1" x14ac:dyDescent="0.25">
      <c r="B60" s="30" t="s">
        <v>51</v>
      </c>
      <c r="C60" s="30" t="s">
        <v>0</v>
      </c>
      <c r="D60" s="30" t="s">
        <v>52</v>
      </c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 t="str">
        <f>IF(SUM(M49:M59)=0,"",SUM(M49:M59))</f>
        <v/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>
        <f>IF(SUM(V49:V59)=0,"",SUM(V49:V59))</f>
        <v>4</v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4</v>
      </c>
    </row>
    <row r="61" spans="2:29" ht="30" customHeight="1" x14ac:dyDescent="0.25">
      <c r="B61" s="21" t="s">
        <v>111</v>
      </c>
      <c r="C61" s="21" t="s">
        <v>79</v>
      </c>
      <c r="D61" s="21" t="s">
        <v>8</v>
      </c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 t="str">
        <f>IF(SUM(L49:L51)=0,"",SUM(L49:L51))</f>
        <v/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>
        <f>IF(SUM(X49:X51)=0,"",SUM(X49:X51))</f>
        <v>4</v>
      </c>
      <c r="Y61" s="12"/>
      <c r="Z61" s="15"/>
      <c r="AA61" s="15" t="str">
        <f>IF(SUM(AA49:AA51)=0,"",SUM(AA49:AA51))</f>
        <v/>
      </c>
      <c r="AB61" s="2">
        <f>SUM(G61:AA61)</f>
        <v>4</v>
      </c>
      <c r="AC61" s="3">
        <f>INT(SUM(G61:AA61)/3)</f>
        <v>1</v>
      </c>
    </row>
    <row r="62" spans="2:29" ht="30" customHeight="1" thickBot="1" x14ac:dyDescent="0.3">
      <c r="B62" s="21" t="s">
        <v>119</v>
      </c>
      <c r="C62" s="21" t="s">
        <v>79</v>
      </c>
      <c r="D62" s="21" t="s">
        <v>66</v>
      </c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 t="s">
        <v>192</v>
      </c>
      <c r="C63" s="21" t="s">
        <v>130</v>
      </c>
      <c r="D63" s="21" t="s">
        <v>175</v>
      </c>
      <c r="E63" s="21"/>
      <c r="F63" s="18"/>
      <c r="G63" s="124">
        <f>IF((AB60-AC61)&lt;0,0,AB60-AC61)</f>
        <v>3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 t="s">
        <v>194</v>
      </c>
      <c r="C64" s="21" t="s">
        <v>130</v>
      </c>
      <c r="D64" s="21" t="s">
        <v>137</v>
      </c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 t="s">
        <v>198</v>
      </c>
      <c r="C65" s="21" t="s">
        <v>130</v>
      </c>
      <c r="D65" s="21" t="s">
        <v>66</v>
      </c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 t="s">
        <v>260</v>
      </c>
      <c r="C66" s="21" t="s">
        <v>201</v>
      </c>
      <c r="D66" s="21" t="s">
        <v>37</v>
      </c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CHICAGO SAUSAGE KINGS</v>
      </c>
      <c r="C68" s="131"/>
      <c r="D68" s="132"/>
      <c r="E68" s="136" t="str">
        <f>INDEX(Owners!$A:$A,MATCH(B68,Owners!$B:$B,0))</f>
        <v>Paul Greenwood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v>3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 t="s">
        <v>56</v>
      </c>
      <c r="C70" s="8" t="s">
        <v>0</v>
      </c>
      <c r="D70" s="8" t="s">
        <v>57</v>
      </c>
      <c r="E70" s="85"/>
      <c r="F70" s="26"/>
      <c r="G70" s="9"/>
      <c r="H70" s="10"/>
      <c r="I70" s="11"/>
      <c r="J70" s="12"/>
      <c r="K70" s="13" t="s">
        <v>397</v>
      </c>
      <c r="L70" s="14"/>
      <c r="M70" s="12"/>
      <c r="N70" s="13" t="s">
        <v>397</v>
      </c>
      <c r="O70" s="14"/>
      <c r="P70" s="12"/>
      <c r="Q70" s="13" t="s">
        <v>397</v>
      </c>
      <c r="R70" s="14"/>
      <c r="S70" s="12"/>
      <c r="T70" s="13" t="s">
        <v>397</v>
      </c>
      <c r="U70" s="14"/>
      <c r="V70" s="12"/>
      <c r="W70" s="13" t="s">
        <v>397</v>
      </c>
      <c r="X70" s="14">
        <v>0</v>
      </c>
      <c r="Y70" s="12"/>
      <c r="Z70" s="13" t="s">
        <v>397</v>
      </c>
      <c r="AA70" s="14"/>
    </row>
    <row r="71" spans="1:27" ht="30" customHeight="1" x14ac:dyDescent="0.25">
      <c r="B71" s="8" t="s">
        <v>88</v>
      </c>
      <c r="C71" s="8" t="s">
        <v>79</v>
      </c>
      <c r="D71" s="8" t="s">
        <v>25</v>
      </c>
      <c r="E71" s="20"/>
      <c r="F71" s="26"/>
      <c r="G71" s="12"/>
      <c r="H71" s="13"/>
      <c r="I71" s="15"/>
      <c r="J71" s="12"/>
      <c r="K71" s="13" t="s">
        <v>397</v>
      </c>
      <c r="L71" s="14"/>
      <c r="M71" s="12"/>
      <c r="N71" s="13" t="s">
        <v>397</v>
      </c>
      <c r="O71" s="14"/>
      <c r="P71" s="12"/>
      <c r="Q71" s="13" t="s">
        <v>397</v>
      </c>
      <c r="R71" s="14"/>
      <c r="S71" s="12"/>
      <c r="T71" s="13" t="s">
        <v>397</v>
      </c>
      <c r="U71" s="14"/>
      <c r="V71" s="12">
        <v>0</v>
      </c>
      <c r="W71" s="13" t="s">
        <v>397</v>
      </c>
      <c r="X71" s="14">
        <v>2</v>
      </c>
      <c r="Y71" s="12"/>
      <c r="Z71" s="13" t="s">
        <v>397</v>
      </c>
      <c r="AA71" s="14"/>
    </row>
    <row r="72" spans="1:27" ht="30" customHeight="1" x14ac:dyDescent="0.25">
      <c r="B72" s="8" t="s">
        <v>99</v>
      </c>
      <c r="C72" s="8" t="s">
        <v>79</v>
      </c>
      <c r="D72" s="8" t="s">
        <v>68</v>
      </c>
      <c r="E72" s="20"/>
      <c r="F72" s="26"/>
      <c r="G72" s="12"/>
      <c r="H72" s="13"/>
      <c r="I72" s="15"/>
      <c r="J72" s="12"/>
      <c r="K72" s="13" t="s">
        <v>397</v>
      </c>
      <c r="L72" s="14"/>
      <c r="M72" s="12"/>
      <c r="N72" s="13" t="s">
        <v>397</v>
      </c>
      <c r="O72" s="14"/>
      <c r="P72" s="12"/>
      <c r="Q72" s="13" t="s">
        <v>397</v>
      </c>
      <c r="R72" s="14"/>
      <c r="S72" s="12"/>
      <c r="T72" s="13" t="s">
        <v>397</v>
      </c>
      <c r="U72" s="14"/>
      <c r="V72" s="12">
        <v>0</v>
      </c>
      <c r="W72" s="13" t="s">
        <v>397</v>
      </c>
      <c r="X72" s="14">
        <v>0</v>
      </c>
      <c r="Y72" s="12"/>
      <c r="Z72" s="13" t="s">
        <v>397</v>
      </c>
      <c r="AA72" s="14">
        <v>1</v>
      </c>
    </row>
    <row r="73" spans="1:27" ht="30" customHeight="1" x14ac:dyDescent="0.25">
      <c r="B73" s="8" t="s">
        <v>133</v>
      </c>
      <c r="C73" s="8" t="s">
        <v>130</v>
      </c>
      <c r="D73" s="8" t="s">
        <v>11</v>
      </c>
      <c r="E73" s="20"/>
      <c r="F73" s="26"/>
      <c r="G73" s="12"/>
      <c r="H73" s="15"/>
      <c r="I73" s="15"/>
      <c r="J73" s="12"/>
      <c r="K73" s="15"/>
      <c r="L73" s="14"/>
      <c r="M73" s="12"/>
      <c r="N73" s="15"/>
      <c r="O73" s="14"/>
      <c r="P73" s="12"/>
      <c r="Q73" s="15"/>
      <c r="R73" s="14"/>
      <c r="S73" s="12"/>
      <c r="T73" s="15"/>
      <c r="U73" s="14"/>
      <c r="V73" s="12">
        <v>0</v>
      </c>
      <c r="W73" s="15"/>
      <c r="X73" s="14"/>
      <c r="Y73" s="12"/>
      <c r="Z73" s="15"/>
      <c r="AA73" s="14"/>
    </row>
    <row r="74" spans="1:27" ht="30" customHeight="1" x14ac:dyDescent="0.25">
      <c r="B74" s="8" t="s">
        <v>164</v>
      </c>
      <c r="C74" s="8" t="s">
        <v>130</v>
      </c>
      <c r="D74" s="8" t="s">
        <v>8</v>
      </c>
      <c r="E74" s="20"/>
      <c r="F74" s="26"/>
      <c r="G74" s="12"/>
      <c r="H74" s="15"/>
      <c r="I74" s="15"/>
      <c r="J74" s="12"/>
      <c r="K74" s="15"/>
      <c r="L74" s="14"/>
      <c r="M74" s="12"/>
      <c r="N74" s="15"/>
      <c r="O74" s="14"/>
      <c r="P74" s="12"/>
      <c r="Q74" s="15"/>
      <c r="R74" s="14"/>
      <c r="S74" s="12"/>
      <c r="T74" s="15"/>
      <c r="U74" s="14"/>
      <c r="V74" s="12">
        <v>0</v>
      </c>
      <c r="W74" s="15"/>
      <c r="X74" s="14"/>
      <c r="Y74" s="12"/>
      <c r="Z74" s="15"/>
      <c r="AA74" s="14"/>
    </row>
    <row r="75" spans="1:27" ht="30" customHeight="1" x14ac:dyDescent="0.25">
      <c r="B75" s="8" t="s">
        <v>168</v>
      </c>
      <c r="C75" s="8" t="s">
        <v>130</v>
      </c>
      <c r="D75" s="8" t="s">
        <v>2</v>
      </c>
      <c r="E75" s="20"/>
      <c r="F75" s="26"/>
      <c r="G75" s="12"/>
      <c r="H75" s="15"/>
      <c r="I75" s="15"/>
      <c r="J75" s="12"/>
      <c r="K75" s="15"/>
      <c r="L75" s="14"/>
      <c r="M75" s="12"/>
      <c r="N75" s="15"/>
      <c r="O75" s="14"/>
      <c r="P75" s="12"/>
      <c r="Q75" s="15"/>
      <c r="R75" s="14"/>
      <c r="S75" s="12"/>
      <c r="T75" s="15"/>
      <c r="U75" s="14"/>
      <c r="V75" s="12">
        <v>0</v>
      </c>
      <c r="W75" s="15"/>
      <c r="X75" s="14"/>
      <c r="Y75" s="12"/>
      <c r="Z75" s="15"/>
      <c r="AA75" s="14"/>
    </row>
    <row r="76" spans="1:27" ht="30" customHeight="1" x14ac:dyDescent="0.25">
      <c r="B76" s="8" t="s">
        <v>215</v>
      </c>
      <c r="C76" s="8" t="s">
        <v>201</v>
      </c>
      <c r="D76" s="8" t="s">
        <v>41</v>
      </c>
      <c r="E76" s="20"/>
      <c r="F76" s="26"/>
      <c r="G76" s="12"/>
      <c r="H76" s="15"/>
      <c r="I76" s="15"/>
      <c r="J76" s="12"/>
      <c r="K76" s="15"/>
      <c r="L76" s="14"/>
      <c r="M76" s="12"/>
      <c r="N76" s="15"/>
      <c r="O76" s="14"/>
      <c r="P76" s="12"/>
      <c r="Q76" s="15"/>
      <c r="R76" s="14"/>
      <c r="S76" s="12"/>
      <c r="T76" s="15"/>
      <c r="U76" s="14"/>
      <c r="V76" s="12">
        <v>0</v>
      </c>
      <c r="W76" s="15"/>
      <c r="X76" s="14"/>
      <c r="Y76" s="12"/>
      <c r="Z76" s="15"/>
      <c r="AA76" s="14"/>
    </row>
    <row r="77" spans="1:27" ht="30" customHeight="1" x14ac:dyDescent="0.25">
      <c r="B77" s="8" t="s">
        <v>225</v>
      </c>
      <c r="C77" s="8" t="s">
        <v>201</v>
      </c>
      <c r="D77" s="8" t="s">
        <v>49</v>
      </c>
      <c r="E77" s="20"/>
      <c r="F77" s="26"/>
      <c r="G77" s="12"/>
      <c r="H77" s="15"/>
      <c r="I77" s="15"/>
      <c r="J77" s="12"/>
      <c r="K77" s="15"/>
      <c r="L77" s="14"/>
      <c r="M77" s="12"/>
      <c r="N77" s="15"/>
      <c r="O77" s="14"/>
      <c r="P77" s="12"/>
      <c r="Q77" s="15"/>
      <c r="R77" s="14"/>
      <c r="S77" s="12"/>
      <c r="T77" s="15"/>
      <c r="U77" s="14"/>
      <c r="V77" s="12">
        <v>0</v>
      </c>
      <c r="W77" s="15"/>
      <c r="X77" s="14"/>
      <c r="Y77" s="12"/>
      <c r="Z77" s="15"/>
      <c r="AA77" s="14"/>
    </row>
    <row r="78" spans="1:27" ht="30" customHeight="1" x14ac:dyDescent="0.25">
      <c r="B78" s="8" t="s">
        <v>227</v>
      </c>
      <c r="C78" s="8" t="s">
        <v>201</v>
      </c>
      <c r="D78" s="8" t="s">
        <v>187</v>
      </c>
      <c r="E78" s="20"/>
      <c r="F78" s="26"/>
      <c r="G78" s="12"/>
      <c r="H78" s="15"/>
      <c r="I78" s="15"/>
      <c r="J78" s="12"/>
      <c r="K78" s="15"/>
      <c r="L78" s="14"/>
      <c r="M78" s="12"/>
      <c r="N78" s="15"/>
      <c r="O78" s="14"/>
      <c r="P78" s="12"/>
      <c r="Q78" s="15"/>
      <c r="R78" s="14"/>
      <c r="S78" s="12"/>
      <c r="T78" s="15"/>
      <c r="U78" s="14"/>
      <c r="V78" s="12">
        <v>0</v>
      </c>
      <c r="W78" s="15"/>
      <c r="X78" s="14"/>
      <c r="Y78" s="12"/>
      <c r="Z78" s="15"/>
      <c r="AA78" s="14"/>
    </row>
    <row r="79" spans="1:27" ht="30" customHeight="1" x14ac:dyDescent="0.25">
      <c r="B79" s="8" t="s">
        <v>293</v>
      </c>
      <c r="C79" s="8" t="s">
        <v>201</v>
      </c>
      <c r="D79" s="8" t="s">
        <v>60</v>
      </c>
      <c r="E79" s="20"/>
      <c r="F79" s="26"/>
      <c r="G79" s="12"/>
      <c r="H79" s="15"/>
      <c r="I79" s="15"/>
      <c r="J79" s="12"/>
      <c r="K79" s="15"/>
      <c r="L79" s="14"/>
      <c r="M79" s="12"/>
      <c r="N79" s="15"/>
      <c r="O79" s="14"/>
      <c r="P79" s="12"/>
      <c r="Q79" s="15"/>
      <c r="R79" s="14"/>
      <c r="S79" s="12"/>
      <c r="T79" s="15"/>
      <c r="U79" s="14"/>
      <c r="V79" s="12">
        <v>0</v>
      </c>
      <c r="W79" s="15"/>
      <c r="X79" s="14"/>
      <c r="Y79" s="12"/>
      <c r="Z79" s="15"/>
      <c r="AA79" s="14"/>
    </row>
    <row r="80" spans="1:27" ht="30" customHeight="1" thickBot="1" x14ac:dyDescent="0.3">
      <c r="B80" s="27" t="s">
        <v>317</v>
      </c>
      <c r="C80" s="27" t="s">
        <v>201</v>
      </c>
      <c r="D80" s="27" t="s">
        <v>68</v>
      </c>
      <c r="E80" s="35"/>
      <c r="F80" s="26"/>
      <c r="G80" s="28"/>
      <c r="H80" s="17"/>
      <c r="I80" s="17"/>
      <c r="J80" s="28"/>
      <c r="K80" s="17"/>
      <c r="L80" s="29"/>
      <c r="M80" s="28"/>
      <c r="N80" s="17"/>
      <c r="O80" s="29"/>
      <c r="P80" s="28"/>
      <c r="Q80" s="17"/>
      <c r="R80" s="29"/>
      <c r="S80" s="28"/>
      <c r="T80" s="17"/>
      <c r="U80" s="29"/>
      <c r="V80" s="28">
        <v>0</v>
      </c>
      <c r="W80" s="17"/>
      <c r="X80" s="29"/>
      <c r="Y80" s="28"/>
      <c r="Z80" s="17"/>
      <c r="AA80" s="29"/>
    </row>
    <row r="81" spans="1:29" ht="30" customHeight="1" thickTop="1" x14ac:dyDescent="0.25">
      <c r="B81" s="30" t="s">
        <v>59</v>
      </c>
      <c r="C81" s="30" t="s">
        <v>0</v>
      </c>
      <c r="D81" s="30" t="s">
        <v>60</v>
      </c>
      <c r="E81" s="36"/>
      <c r="F81" s="37" t="s">
        <v>372</v>
      </c>
      <c r="G81" s="32" t="str">
        <f>IF(SUM(G70:G80)=0,"",SUM(G70:G80))</f>
        <v/>
      </c>
      <c r="H81" s="33"/>
      <c r="I81" s="33"/>
      <c r="J81" s="32" t="str">
        <f>IF(SUM(J70:J80)=0,"",SUM(J70:J80))</f>
        <v/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 t="str">
        <f>IF(SUM(V70:V80)=0,"",SUM(V70:V80))</f>
        <v/>
      </c>
      <c r="W81" s="33"/>
      <c r="X81" s="34"/>
      <c r="Y81" s="32" t="str">
        <f>IF(SUM(Y70:Y80)=0,"",SUM(Y70:Y80))</f>
        <v/>
      </c>
      <c r="Z81" s="33"/>
      <c r="AA81" s="34"/>
      <c r="AB81" s="2">
        <f>SUM(G81:AA81)</f>
        <v>0</v>
      </c>
    </row>
    <row r="82" spans="1:29" ht="30" customHeight="1" x14ac:dyDescent="0.25">
      <c r="B82" s="21" t="s">
        <v>81</v>
      </c>
      <c r="C82" s="21" t="s">
        <v>79</v>
      </c>
      <c r="D82" s="21" t="s">
        <v>25</v>
      </c>
      <c r="E82" s="23"/>
      <c r="F82" s="25" t="s">
        <v>375</v>
      </c>
      <c r="G82" s="12"/>
      <c r="H82" s="15"/>
      <c r="I82" s="15" t="str">
        <f>IF(SUM(I70:I72)=0,"",SUM(I70:I72))</f>
        <v/>
      </c>
      <c r="J82" s="12"/>
      <c r="K82" s="15"/>
      <c r="L82" s="15" t="str">
        <f>IF(SUM(L70:L72)=0,"",SUM(L70:L72))</f>
        <v/>
      </c>
      <c r="M82" s="12"/>
      <c r="N82" s="15"/>
      <c r="O82" s="15" t="str">
        <f>IF(SUM(O70:O72)=0,"",SUM(O70:O72))</f>
        <v/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>
        <f>IF(SUM(X70:X72)=0,"",SUM(X70:X72))</f>
        <v>2</v>
      </c>
      <c r="Y82" s="12"/>
      <c r="Z82" s="15"/>
      <c r="AA82" s="15">
        <f>IF(SUM(AA70:AA72)=0,"",SUM(AA70:AA72))</f>
        <v>1</v>
      </c>
      <c r="AB82" s="2">
        <f>SUM(G82:AA82)</f>
        <v>3</v>
      </c>
      <c r="AC82" s="3">
        <f>INT(SUM(G82:AA82)/3)</f>
        <v>1</v>
      </c>
    </row>
    <row r="83" spans="1:29" ht="30" customHeight="1" thickBot="1" x14ac:dyDescent="0.3">
      <c r="B83" s="21" t="s">
        <v>92</v>
      </c>
      <c r="C83" s="21" t="s">
        <v>79</v>
      </c>
      <c r="D83" s="21" t="s">
        <v>8</v>
      </c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 t="s">
        <v>173</v>
      </c>
      <c r="C84" s="21" t="s">
        <v>130</v>
      </c>
      <c r="D84" s="21" t="s">
        <v>25</v>
      </c>
      <c r="E84" s="24"/>
      <c r="F84" s="18"/>
      <c r="G84" s="124">
        <f>IF((AB81-AC82)&lt;0,0,AB81-AC82)</f>
        <v>0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 t="s">
        <v>182</v>
      </c>
      <c r="C85" s="21" t="s">
        <v>130</v>
      </c>
      <c r="D85" s="21" t="s">
        <v>47</v>
      </c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 t="s">
        <v>214</v>
      </c>
      <c r="C86" s="21" t="s">
        <v>201</v>
      </c>
      <c r="D86" s="21" t="s">
        <v>211</v>
      </c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 t="s">
        <v>296</v>
      </c>
      <c r="C87" s="21" t="s">
        <v>201</v>
      </c>
      <c r="D87" s="21" t="s">
        <v>64</v>
      </c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v>1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1</v>
      </c>
      <c r="F89" s="143"/>
      <c r="G89" s="143"/>
      <c r="H89" s="143"/>
      <c r="I89" s="143"/>
      <c r="J89" s="144">
        <f>INDEX(Diary!$C:$C,MATCH(A89,Diary!$A:$A,0))</f>
        <v>41890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FORTUNA DUFFLECOAT</v>
      </c>
      <c r="C91" s="131"/>
      <c r="D91" s="132"/>
      <c r="E91" s="136" t="str">
        <f>INDEX(Owners!$A:$A,MATCH(B91,Owners!$B:$B,0))</f>
        <v>Jonny Fairclough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v>4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 t="s">
        <v>38</v>
      </c>
      <c r="C93" s="8" t="s">
        <v>0</v>
      </c>
      <c r="D93" s="8" t="s">
        <v>39</v>
      </c>
      <c r="E93" s="84"/>
      <c r="F93" s="26"/>
      <c r="G93" s="9"/>
      <c r="H93" s="10"/>
      <c r="I93" s="11"/>
      <c r="J93" s="12"/>
      <c r="K93" s="13" t="s">
        <v>397</v>
      </c>
      <c r="L93" s="14"/>
      <c r="M93" s="12"/>
      <c r="N93" s="13" t="s">
        <v>397</v>
      </c>
      <c r="O93" s="14"/>
      <c r="P93" s="12"/>
      <c r="Q93" s="13" t="s">
        <v>397</v>
      </c>
      <c r="R93" s="14"/>
      <c r="S93" s="12"/>
      <c r="T93" s="13" t="s">
        <v>397</v>
      </c>
      <c r="U93" s="14"/>
      <c r="V93" s="12"/>
      <c r="W93" s="13" t="s">
        <v>397</v>
      </c>
      <c r="X93" s="14">
        <v>3</v>
      </c>
      <c r="Y93" s="12"/>
      <c r="Z93" s="13" t="s">
        <v>397</v>
      </c>
      <c r="AA93" s="14"/>
    </row>
    <row r="94" spans="1:29" ht="30" customHeight="1" x14ac:dyDescent="0.25">
      <c r="B94" s="8" t="s">
        <v>87</v>
      </c>
      <c r="C94" s="8" t="s">
        <v>79</v>
      </c>
      <c r="D94" s="8" t="s">
        <v>19</v>
      </c>
      <c r="E94" s="8"/>
      <c r="F94" s="26"/>
      <c r="G94" s="12"/>
      <c r="H94" s="13"/>
      <c r="I94" s="15"/>
      <c r="J94" s="12"/>
      <c r="K94" s="13" t="s">
        <v>397</v>
      </c>
      <c r="L94" s="14"/>
      <c r="M94" s="12"/>
      <c r="N94" s="13" t="s">
        <v>397</v>
      </c>
      <c r="O94" s="14"/>
      <c r="P94" s="12"/>
      <c r="Q94" s="13" t="s">
        <v>397</v>
      </c>
      <c r="R94" s="14"/>
      <c r="S94" s="12"/>
      <c r="T94" s="13" t="s">
        <v>397</v>
      </c>
      <c r="U94" s="14"/>
      <c r="V94" s="12"/>
      <c r="W94" s="13" t="s">
        <v>397</v>
      </c>
      <c r="X94" s="14">
        <v>1</v>
      </c>
      <c r="Y94" s="12"/>
      <c r="Z94" s="13" t="s">
        <v>397</v>
      </c>
      <c r="AA94" s="14"/>
    </row>
    <row r="95" spans="1:29" ht="30" customHeight="1" x14ac:dyDescent="0.25">
      <c r="B95" s="8" t="s">
        <v>120</v>
      </c>
      <c r="C95" s="8" t="s">
        <v>79</v>
      </c>
      <c r="D95" s="8" t="s">
        <v>54</v>
      </c>
      <c r="E95" s="8"/>
      <c r="F95" s="26"/>
      <c r="G95" s="12"/>
      <c r="H95" s="13"/>
      <c r="I95" s="15"/>
      <c r="J95" s="12"/>
      <c r="K95" s="13" t="s">
        <v>397</v>
      </c>
      <c r="L95" s="14"/>
      <c r="M95" s="12"/>
      <c r="N95" s="13" t="s">
        <v>397</v>
      </c>
      <c r="O95" s="14"/>
      <c r="P95" s="12"/>
      <c r="Q95" s="13" t="s">
        <v>397</v>
      </c>
      <c r="R95" s="14"/>
      <c r="S95" s="12"/>
      <c r="T95" s="13" t="s">
        <v>397</v>
      </c>
      <c r="U95" s="14"/>
      <c r="V95" s="12">
        <v>0</v>
      </c>
      <c r="W95" s="13" t="s">
        <v>397</v>
      </c>
      <c r="X95" s="14">
        <v>0</v>
      </c>
      <c r="Y95" s="12"/>
      <c r="Z95" s="13" t="s">
        <v>397</v>
      </c>
      <c r="AA95" s="14"/>
    </row>
    <row r="96" spans="1:29" ht="30" customHeight="1" x14ac:dyDescent="0.25">
      <c r="B96" s="8" t="s">
        <v>146</v>
      </c>
      <c r="C96" s="8" t="s">
        <v>130</v>
      </c>
      <c r="D96" s="8" t="s">
        <v>68</v>
      </c>
      <c r="E96" s="8"/>
      <c r="F96" s="26"/>
      <c r="G96" s="12"/>
      <c r="H96" s="15"/>
      <c r="I96" s="15"/>
      <c r="J96" s="12"/>
      <c r="K96" s="15"/>
      <c r="L96" s="14"/>
      <c r="M96" s="12"/>
      <c r="N96" s="15"/>
      <c r="O96" s="14"/>
      <c r="P96" s="12"/>
      <c r="Q96" s="15"/>
      <c r="R96" s="14"/>
      <c r="S96" s="12"/>
      <c r="T96" s="15"/>
      <c r="U96" s="14"/>
      <c r="V96" s="12">
        <v>0</v>
      </c>
      <c r="W96" s="15"/>
      <c r="X96" s="14"/>
      <c r="Y96" s="12"/>
      <c r="Z96" s="15"/>
      <c r="AA96" s="14"/>
    </row>
    <row r="97" spans="2:29" ht="30" customHeight="1" x14ac:dyDescent="0.25">
      <c r="B97" s="8" t="s">
        <v>163</v>
      </c>
      <c r="C97" s="8" t="s">
        <v>130</v>
      </c>
      <c r="D97" s="8" t="s">
        <v>37</v>
      </c>
      <c r="E97" s="8"/>
      <c r="F97" s="26"/>
      <c r="G97" s="12"/>
      <c r="H97" s="15"/>
      <c r="I97" s="15"/>
      <c r="J97" s="12"/>
      <c r="K97" s="15"/>
      <c r="L97" s="14"/>
      <c r="M97" s="12"/>
      <c r="N97" s="15"/>
      <c r="O97" s="14"/>
      <c r="P97" s="12"/>
      <c r="Q97" s="15"/>
      <c r="R97" s="14"/>
      <c r="S97" s="12"/>
      <c r="T97" s="15"/>
      <c r="U97" s="14"/>
      <c r="V97" s="12">
        <v>0</v>
      </c>
      <c r="W97" s="15"/>
      <c r="X97" s="14"/>
      <c r="Y97" s="12"/>
      <c r="Z97" s="15"/>
      <c r="AA97" s="14"/>
    </row>
    <row r="98" spans="2:29" ht="30" customHeight="1" x14ac:dyDescent="0.25">
      <c r="B98" s="8" t="s">
        <v>180</v>
      </c>
      <c r="C98" s="8" t="s">
        <v>130</v>
      </c>
      <c r="D98" s="8" t="s">
        <v>73</v>
      </c>
      <c r="E98" s="8"/>
      <c r="F98" s="26"/>
      <c r="G98" s="12"/>
      <c r="H98" s="15"/>
      <c r="I98" s="15"/>
      <c r="J98" s="12"/>
      <c r="K98" s="15"/>
      <c r="L98" s="14"/>
      <c r="M98" s="12"/>
      <c r="N98" s="15"/>
      <c r="O98" s="14"/>
      <c r="P98" s="12"/>
      <c r="Q98" s="15"/>
      <c r="R98" s="14"/>
      <c r="S98" s="12"/>
      <c r="T98" s="15"/>
      <c r="U98" s="14"/>
      <c r="V98" s="12">
        <v>0</v>
      </c>
      <c r="W98" s="15"/>
      <c r="X98" s="14"/>
      <c r="Y98" s="12"/>
      <c r="Z98" s="15"/>
      <c r="AA98" s="14"/>
    </row>
    <row r="99" spans="2:29" ht="30" customHeight="1" x14ac:dyDescent="0.25">
      <c r="B99" s="8" t="s">
        <v>208</v>
      </c>
      <c r="C99" s="8" t="s">
        <v>201</v>
      </c>
      <c r="D99" s="8" t="s">
        <v>64</v>
      </c>
      <c r="E99" s="8"/>
      <c r="F99" s="26"/>
      <c r="G99" s="12"/>
      <c r="H99" s="15"/>
      <c r="I99" s="15"/>
      <c r="J99" s="12"/>
      <c r="K99" s="15"/>
      <c r="L99" s="14"/>
      <c r="M99" s="12"/>
      <c r="N99" s="15"/>
      <c r="O99" s="14"/>
      <c r="P99" s="12"/>
      <c r="Q99" s="15"/>
      <c r="R99" s="14"/>
      <c r="S99" s="12"/>
      <c r="T99" s="15"/>
      <c r="U99" s="14"/>
      <c r="V99" s="12">
        <v>0</v>
      </c>
      <c r="W99" s="15"/>
      <c r="X99" s="14"/>
      <c r="Y99" s="12"/>
      <c r="Z99" s="15"/>
      <c r="AA99" s="14"/>
    </row>
    <row r="100" spans="2:29" ht="30" customHeight="1" x14ac:dyDescent="0.25">
      <c r="B100" s="8" t="s">
        <v>236</v>
      </c>
      <c r="C100" s="8" t="s">
        <v>201</v>
      </c>
      <c r="D100" s="8" t="s">
        <v>52</v>
      </c>
      <c r="E100" s="8"/>
      <c r="F100" s="26"/>
      <c r="G100" s="12"/>
      <c r="H100" s="15"/>
      <c r="I100" s="15"/>
      <c r="J100" s="12"/>
      <c r="K100" s="15"/>
      <c r="L100" s="14"/>
      <c r="M100" s="12"/>
      <c r="N100" s="15"/>
      <c r="O100" s="14"/>
      <c r="P100" s="12"/>
      <c r="Q100" s="15"/>
      <c r="R100" s="14"/>
      <c r="S100" s="12"/>
      <c r="T100" s="15"/>
      <c r="U100" s="14"/>
      <c r="V100" s="12">
        <v>0</v>
      </c>
      <c r="W100" s="15"/>
      <c r="X100" s="14"/>
      <c r="Y100" s="12"/>
      <c r="Z100" s="15"/>
      <c r="AA100" s="14"/>
    </row>
    <row r="101" spans="2:29" ht="30" customHeight="1" x14ac:dyDescent="0.25">
      <c r="B101" s="8" t="s">
        <v>239</v>
      </c>
      <c r="C101" s="8" t="s">
        <v>201</v>
      </c>
      <c r="D101" s="8" t="s">
        <v>76</v>
      </c>
      <c r="E101" s="8"/>
      <c r="F101" s="26"/>
      <c r="G101" s="12"/>
      <c r="H101" s="15"/>
      <c r="I101" s="15"/>
      <c r="J101" s="12"/>
      <c r="K101" s="15"/>
      <c r="L101" s="14"/>
      <c r="M101" s="12"/>
      <c r="N101" s="15"/>
      <c r="O101" s="14"/>
      <c r="P101" s="12"/>
      <c r="Q101" s="15"/>
      <c r="R101" s="14"/>
      <c r="S101" s="12"/>
      <c r="T101" s="15"/>
      <c r="U101" s="14"/>
      <c r="V101" s="12">
        <v>0</v>
      </c>
      <c r="W101" s="15"/>
      <c r="X101" s="14"/>
      <c r="Y101" s="12"/>
      <c r="Z101" s="15"/>
      <c r="AA101" s="14"/>
    </row>
    <row r="102" spans="2:29" ht="30" customHeight="1" x14ac:dyDescent="0.25">
      <c r="B102" s="8" t="s">
        <v>245</v>
      </c>
      <c r="C102" s="8" t="s">
        <v>201</v>
      </c>
      <c r="D102" s="8" t="s">
        <v>22</v>
      </c>
      <c r="E102" s="8"/>
      <c r="F102" s="26"/>
      <c r="G102" s="12"/>
      <c r="H102" s="15"/>
      <c r="I102" s="15"/>
      <c r="J102" s="12"/>
      <c r="K102" s="15"/>
      <c r="L102" s="14"/>
      <c r="M102" s="12"/>
      <c r="N102" s="15"/>
      <c r="O102" s="14"/>
      <c r="P102" s="12"/>
      <c r="Q102" s="15"/>
      <c r="R102" s="14"/>
      <c r="S102" s="12"/>
      <c r="T102" s="15"/>
      <c r="U102" s="14"/>
      <c r="V102" s="12">
        <v>1</v>
      </c>
      <c r="W102" s="15"/>
      <c r="X102" s="14"/>
      <c r="Y102" s="12"/>
      <c r="Z102" s="15"/>
      <c r="AA102" s="14"/>
    </row>
    <row r="103" spans="2:29" ht="30" customHeight="1" thickBot="1" x14ac:dyDescent="0.3">
      <c r="B103" s="27" t="s">
        <v>277</v>
      </c>
      <c r="C103" s="27" t="s">
        <v>201</v>
      </c>
      <c r="D103" s="27" t="s">
        <v>14</v>
      </c>
      <c r="E103" s="27"/>
      <c r="F103" s="26"/>
      <c r="G103" s="28"/>
      <c r="H103" s="17"/>
      <c r="I103" s="17"/>
      <c r="J103" s="28"/>
      <c r="K103" s="17"/>
      <c r="L103" s="29"/>
      <c r="M103" s="28"/>
      <c r="N103" s="17"/>
      <c r="O103" s="29"/>
      <c r="P103" s="28"/>
      <c r="Q103" s="17"/>
      <c r="R103" s="29"/>
      <c r="S103" s="28"/>
      <c r="T103" s="17"/>
      <c r="U103" s="29"/>
      <c r="V103" s="28">
        <v>0</v>
      </c>
      <c r="W103" s="17"/>
      <c r="X103" s="29"/>
      <c r="Y103" s="28"/>
      <c r="Z103" s="17"/>
      <c r="AA103" s="29"/>
    </row>
    <row r="104" spans="2:29" ht="30" customHeight="1" thickTop="1" x14ac:dyDescent="0.25">
      <c r="B104" s="30" t="s">
        <v>31</v>
      </c>
      <c r="C104" s="30" t="s">
        <v>0</v>
      </c>
      <c r="D104" s="30" t="s">
        <v>32</v>
      </c>
      <c r="E104" s="30"/>
      <c r="F104" s="31"/>
      <c r="G104" s="32" t="str">
        <f>IF(SUM(G93:G103)=0,"",SUM(G93:G103))</f>
        <v/>
      </c>
      <c r="H104" s="33"/>
      <c r="I104" s="33"/>
      <c r="J104" s="32" t="str">
        <f>IF(SUM(J93:J103)=0,"",SUM(J93:J103))</f>
        <v/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>
        <f>IF(SUM(V93:V103)=0,"",SUM(V93:V103))</f>
        <v>1</v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1</v>
      </c>
    </row>
    <row r="105" spans="2:29" ht="30" customHeight="1" x14ac:dyDescent="0.25">
      <c r="B105" s="21" t="s">
        <v>104</v>
      </c>
      <c r="C105" s="21" t="s">
        <v>79</v>
      </c>
      <c r="D105" s="21" t="s">
        <v>8</v>
      </c>
      <c r="E105" s="21"/>
      <c r="F105" s="22"/>
      <c r="G105" s="12"/>
      <c r="H105" s="15"/>
      <c r="I105" s="15" t="str">
        <f>IF(SUM(I93:I95)=0,"",SUM(I93:I95))</f>
        <v/>
      </c>
      <c r="J105" s="12"/>
      <c r="K105" s="15"/>
      <c r="L105" s="15" t="str">
        <f>IF(SUM(L93:L95)=0,"",SUM(L93:L95))</f>
        <v/>
      </c>
      <c r="M105" s="12"/>
      <c r="N105" s="15"/>
      <c r="O105" s="15" t="str">
        <f>IF(SUM(O93:O95)=0,"",SUM(O93:O95))</f>
        <v/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>
        <f>IF(SUM(X93:X95)=0,"",SUM(X93:X95))</f>
        <v>4</v>
      </c>
      <c r="Y105" s="12"/>
      <c r="Z105" s="15"/>
      <c r="AA105" s="15" t="str">
        <f>IF(SUM(AA93:AA95)=0,"",SUM(AA93:AA95))</f>
        <v/>
      </c>
      <c r="AB105" s="2">
        <f>SUM(G105:AA105)</f>
        <v>4</v>
      </c>
      <c r="AC105" s="3">
        <f>INT(SUM(G105:AA105)/3)</f>
        <v>1</v>
      </c>
    </row>
    <row r="106" spans="2:29" ht="30" customHeight="1" thickBot="1" x14ac:dyDescent="0.3">
      <c r="B106" s="21" t="s">
        <v>106</v>
      </c>
      <c r="C106" s="21" t="s">
        <v>79</v>
      </c>
      <c r="D106" s="21" t="s">
        <v>71</v>
      </c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 t="s">
        <v>135</v>
      </c>
      <c r="C107" s="21" t="s">
        <v>130</v>
      </c>
      <c r="D107" s="21" t="s">
        <v>64</v>
      </c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 t="s">
        <v>138</v>
      </c>
      <c r="C108" s="21" t="s">
        <v>130</v>
      </c>
      <c r="D108" s="21" t="s">
        <v>76</v>
      </c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 t="s">
        <v>203</v>
      </c>
      <c r="C109" s="21" t="s">
        <v>201</v>
      </c>
      <c r="D109" s="21" t="s">
        <v>52</v>
      </c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 t="s">
        <v>261</v>
      </c>
      <c r="C110" s="21" t="s">
        <v>201</v>
      </c>
      <c r="D110" s="21" t="s">
        <v>73</v>
      </c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LOCOMOTIVE LEIGHPZIG</v>
      </c>
      <c r="C112" s="131"/>
      <c r="D112" s="132"/>
      <c r="E112" s="136" t="str">
        <f>INDEX(Owners!$A:$A,MATCH(B112,Owners!$B:$B,0))</f>
        <v>Mo Sudell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v>4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 t="s">
        <v>10</v>
      </c>
      <c r="C114" s="8" t="s">
        <v>0</v>
      </c>
      <c r="D114" s="8" t="s">
        <v>11</v>
      </c>
      <c r="E114" s="85"/>
      <c r="F114" s="26"/>
      <c r="G114" s="9"/>
      <c r="H114" s="10"/>
      <c r="I114" s="11"/>
      <c r="J114" s="12"/>
      <c r="K114" s="13" t="s">
        <v>397</v>
      </c>
      <c r="L114" s="14"/>
      <c r="M114" s="12"/>
      <c r="N114" s="13" t="s">
        <v>397</v>
      </c>
      <c r="O114" s="14"/>
      <c r="P114" s="12"/>
      <c r="Q114" s="13" t="s">
        <v>397</v>
      </c>
      <c r="R114" s="14"/>
      <c r="S114" s="12"/>
      <c r="T114" s="13" t="s">
        <v>397</v>
      </c>
      <c r="U114" s="14"/>
      <c r="V114" s="12"/>
      <c r="W114" s="13" t="s">
        <v>397</v>
      </c>
      <c r="X114" s="14">
        <v>0</v>
      </c>
      <c r="Y114" s="12"/>
      <c r="Z114" s="13" t="s">
        <v>397</v>
      </c>
      <c r="AA114" s="14"/>
    </row>
    <row r="115" spans="1:29" ht="30" customHeight="1" x14ac:dyDescent="0.25">
      <c r="B115" s="8" t="s">
        <v>108</v>
      </c>
      <c r="C115" s="8" t="s">
        <v>79</v>
      </c>
      <c r="D115" s="8" t="s">
        <v>76</v>
      </c>
      <c r="E115" s="20"/>
      <c r="F115" s="26"/>
      <c r="G115" s="12"/>
      <c r="H115" s="13"/>
      <c r="I115" s="15"/>
      <c r="J115" s="12"/>
      <c r="K115" s="13" t="s">
        <v>397</v>
      </c>
      <c r="L115" s="14"/>
      <c r="M115" s="12"/>
      <c r="N115" s="13" t="s">
        <v>397</v>
      </c>
      <c r="O115" s="14"/>
      <c r="P115" s="12"/>
      <c r="Q115" s="13" t="s">
        <v>397</v>
      </c>
      <c r="R115" s="14"/>
      <c r="S115" s="12"/>
      <c r="T115" s="13" t="s">
        <v>397</v>
      </c>
      <c r="U115" s="14"/>
      <c r="V115" s="12">
        <v>0</v>
      </c>
      <c r="W115" s="13" t="s">
        <v>397</v>
      </c>
      <c r="X115" s="14">
        <v>2</v>
      </c>
      <c r="Y115" s="12"/>
      <c r="Z115" s="13" t="s">
        <v>397</v>
      </c>
      <c r="AA115" s="14"/>
    </row>
    <row r="116" spans="1:29" ht="30" customHeight="1" x14ac:dyDescent="0.25">
      <c r="B116" s="8" t="s">
        <v>128</v>
      </c>
      <c r="C116" s="8" t="s">
        <v>79</v>
      </c>
      <c r="D116" s="8" t="s">
        <v>68</v>
      </c>
      <c r="E116" s="20"/>
      <c r="F116" s="26"/>
      <c r="G116" s="12"/>
      <c r="H116" s="13"/>
      <c r="I116" s="15"/>
      <c r="J116" s="12"/>
      <c r="K116" s="13" t="s">
        <v>397</v>
      </c>
      <c r="L116" s="14"/>
      <c r="M116" s="12"/>
      <c r="N116" s="13" t="s">
        <v>397</v>
      </c>
      <c r="O116" s="14"/>
      <c r="P116" s="12"/>
      <c r="Q116" s="13" t="s">
        <v>397</v>
      </c>
      <c r="R116" s="14"/>
      <c r="S116" s="12"/>
      <c r="T116" s="13" t="s">
        <v>397</v>
      </c>
      <c r="U116" s="14"/>
      <c r="V116" s="12"/>
      <c r="W116" s="13" t="s">
        <v>397</v>
      </c>
      <c r="X116" s="14"/>
      <c r="Y116" s="12"/>
      <c r="Z116" s="13" t="s">
        <v>397</v>
      </c>
      <c r="AA116" s="14">
        <v>1</v>
      </c>
    </row>
    <row r="117" spans="1:29" ht="30" customHeight="1" x14ac:dyDescent="0.25">
      <c r="B117" s="8" t="s">
        <v>157</v>
      </c>
      <c r="C117" s="8" t="s">
        <v>130</v>
      </c>
      <c r="D117" s="8" t="s">
        <v>52</v>
      </c>
      <c r="E117" s="20"/>
      <c r="F117" s="26"/>
      <c r="G117" s="12"/>
      <c r="H117" s="15"/>
      <c r="I117" s="15"/>
      <c r="J117" s="12"/>
      <c r="K117" s="15"/>
      <c r="L117" s="14"/>
      <c r="M117" s="12"/>
      <c r="N117" s="15"/>
      <c r="O117" s="14"/>
      <c r="P117" s="12"/>
      <c r="Q117" s="15"/>
      <c r="R117" s="14"/>
      <c r="S117" s="12"/>
      <c r="T117" s="15"/>
      <c r="U117" s="14"/>
      <c r="V117" s="12">
        <v>0</v>
      </c>
      <c r="W117" s="15"/>
      <c r="X117" s="14"/>
      <c r="Y117" s="12"/>
      <c r="Z117" s="15"/>
      <c r="AA117" s="14"/>
    </row>
    <row r="118" spans="1:29" ht="30" customHeight="1" x14ac:dyDescent="0.25">
      <c r="B118" s="8" t="s">
        <v>170</v>
      </c>
      <c r="C118" s="8" t="s">
        <v>130</v>
      </c>
      <c r="D118" s="8" t="s">
        <v>62</v>
      </c>
      <c r="E118" s="20"/>
      <c r="F118" s="26"/>
      <c r="G118" s="12"/>
      <c r="H118" s="15"/>
      <c r="I118" s="15"/>
      <c r="J118" s="12"/>
      <c r="K118" s="15"/>
      <c r="L118" s="14"/>
      <c r="M118" s="12"/>
      <c r="N118" s="15"/>
      <c r="O118" s="14"/>
      <c r="P118" s="12"/>
      <c r="Q118" s="15"/>
      <c r="R118" s="14"/>
      <c r="S118" s="12"/>
      <c r="T118" s="15"/>
      <c r="U118" s="14"/>
      <c r="V118" s="12">
        <v>0</v>
      </c>
      <c r="W118" s="15"/>
      <c r="X118" s="14"/>
      <c r="Y118" s="12"/>
      <c r="Z118" s="15"/>
      <c r="AA118" s="14"/>
    </row>
    <row r="119" spans="1:29" ht="30" customHeight="1" x14ac:dyDescent="0.25">
      <c r="B119" s="8" t="s">
        <v>196</v>
      </c>
      <c r="C119" s="8" t="s">
        <v>130</v>
      </c>
      <c r="D119" s="8" t="s">
        <v>60</v>
      </c>
      <c r="E119" s="20"/>
      <c r="F119" s="26"/>
      <c r="G119" s="12"/>
      <c r="H119" s="15"/>
      <c r="I119" s="15"/>
      <c r="J119" s="12"/>
      <c r="K119" s="15"/>
      <c r="L119" s="14"/>
      <c r="M119" s="12"/>
      <c r="N119" s="15"/>
      <c r="O119" s="14"/>
      <c r="P119" s="12"/>
      <c r="Q119" s="15"/>
      <c r="R119" s="14"/>
      <c r="S119" s="12"/>
      <c r="T119" s="15"/>
      <c r="U119" s="14"/>
      <c r="V119" s="12">
        <v>0</v>
      </c>
      <c r="W119" s="15"/>
      <c r="X119" s="14"/>
      <c r="Y119" s="12"/>
      <c r="Z119" s="15"/>
      <c r="AA119" s="14"/>
    </row>
    <row r="120" spans="1:29" ht="30" customHeight="1" x14ac:dyDescent="0.25">
      <c r="B120" s="8" t="s">
        <v>224</v>
      </c>
      <c r="C120" s="8" t="s">
        <v>201</v>
      </c>
      <c r="D120" s="8" t="s">
        <v>76</v>
      </c>
      <c r="E120" s="20"/>
      <c r="F120" s="26"/>
      <c r="G120" s="12"/>
      <c r="H120" s="15"/>
      <c r="I120" s="15"/>
      <c r="J120" s="12"/>
      <c r="K120" s="15"/>
      <c r="L120" s="14"/>
      <c r="M120" s="12"/>
      <c r="N120" s="15"/>
      <c r="O120" s="14"/>
      <c r="P120" s="12"/>
      <c r="Q120" s="15"/>
      <c r="R120" s="14"/>
      <c r="S120" s="12"/>
      <c r="T120" s="15"/>
      <c r="U120" s="14"/>
      <c r="V120" s="12">
        <v>0</v>
      </c>
      <c r="W120" s="15"/>
      <c r="X120" s="14"/>
      <c r="Y120" s="12"/>
      <c r="Z120" s="15"/>
      <c r="AA120" s="14"/>
    </row>
    <row r="121" spans="1:29" ht="30" customHeight="1" x14ac:dyDescent="0.25">
      <c r="B121" s="8" t="s">
        <v>232</v>
      </c>
      <c r="C121" s="8" t="s">
        <v>201</v>
      </c>
      <c r="D121" s="8" t="s">
        <v>190</v>
      </c>
      <c r="E121" s="20"/>
      <c r="F121" s="26"/>
      <c r="G121" s="12"/>
      <c r="H121" s="15"/>
      <c r="I121" s="15"/>
      <c r="J121" s="12"/>
      <c r="K121" s="15"/>
      <c r="L121" s="14"/>
      <c r="M121" s="12"/>
      <c r="N121" s="15"/>
      <c r="O121" s="14"/>
      <c r="P121" s="12"/>
      <c r="Q121" s="15"/>
      <c r="R121" s="14"/>
      <c r="S121" s="12"/>
      <c r="T121" s="15"/>
      <c r="U121" s="14"/>
      <c r="V121" s="12">
        <v>1</v>
      </c>
      <c r="W121" s="15"/>
      <c r="X121" s="14"/>
      <c r="Y121" s="12"/>
      <c r="Z121" s="15"/>
      <c r="AA121" s="14"/>
    </row>
    <row r="122" spans="1:29" ht="30" customHeight="1" x14ac:dyDescent="0.25">
      <c r="B122" s="8" t="s">
        <v>233</v>
      </c>
      <c r="C122" s="8" t="s">
        <v>201</v>
      </c>
      <c r="D122" s="8" t="s">
        <v>76</v>
      </c>
      <c r="E122" s="20"/>
      <c r="F122" s="26"/>
      <c r="G122" s="12"/>
      <c r="H122" s="15"/>
      <c r="I122" s="15"/>
      <c r="J122" s="12"/>
      <c r="K122" s="15"/>
      <c r="L122" s="14"/>
      <c r="M122" s="12"/>
      <c r="N122" s="15"/>
      <c r="O122" s="14"/>
      <c r="P122" s="12"/>
      <c r="Q122" s="15"/>
      <c r="R122" s="14"/>
      <c r="S122" s="12"/>
      <c r="T122" s="15"/>
      <c r="U122" s="14"/>
      <c r="V122" s="12">
        <v>0</v>
      </c>
      <c r="W122" s="15"/>
      <c r="X122" s="14"/>
      <c r="Y122" s="12"/>
      <c r="Z122" s="15"/>
      <c r="AA122" s="14"/>
    </row>
    <row r="123" spans="1:29" ht="30" customHeight="1" x14ac:dyDescent="0.25">
      <c r="B123" s="8" t="s">
        <v>234</v>
      </c>
      <c r="C123" s="8" t="s">
        <v>201</v>
      </c>
      <c r="D123" s="8" t="s">
        <v>22</v>
      </c>
      <c r="E123" s="20"/>
      <c r="F123" s="26"/>
      <c r="G123" s="12"/>
      <c r="H123" s="15"/>
      <c r="I123" s="15"/>
      <c r="J123" s="12"/>
      <c r="K123" s="15"/>
      <c r="L123" s="14"/>
      <c r="M123" s="12"/>
      <c r="N123" s="15"/>
      <c r="O123" s="14"/>
      <c r="P123" s="12"/>
      <c r="Q123" s="15"/>
      <c r="R123" s="14"/>
      <c r="S123" s="12"/>
      <c r="T123" s="15"/>
      <c r="U123" s="14"/>
      <c r="V123" s="12">
        <v>0</v>
      </c>
      <c r="W123" s="15"/>
      <c r="X123" s="14"/>
      <c r="Y123" s="12"/>
      <c r="Z123" s="15"/>
      <c r="AA123" s="14"/>
    </row>
    <row r="124" spans="1:29" ht="30" customHeight="1" thickBot="1" x14ac:dyDescent="0.3">
      <c r="B124" s="27" t="s">
        <v>302</v>
      </c>
      <c r="C124" s="27" t="s">
        <v>201</v>
      </c>
      <c r="D124" s="27" t="s">
        <v>266</v>
      </c>
      <c r="E124" s="35"/>
      <c r="F124" s="26"/>
      <c r="G124" s="28"/>
      <c r="H124" s="17"/>
      <c r="I124" s="17"/>
      <c r="J124" s="28"/>
      <c r="K124" s="17"/>
      <c r="L124" s="29"/>
      <c r="M124" s="28"/>
      <c r="N124" s="17"/>
      <c r="O124" s="29"/>
      <c r="P124" s="28"/>
      <c r="Q124" s="17"/>
      <c r="R124" s="29"/>
      <c r="S124" s="28"/>
      <c r="T124" s="17"/>
      <c r="U124" s="29"/>
      <c r="V124" s="28">
        <v>0</v>
      </c>
      <c r="W124" s="17"/>
      <c r="X124" s="29"/>
      <c r="Y124" s="28"/>
      <c r="Z124" s="17"/>
      <c r="AA124" s="29"/>
    </row>
    <row r="125" spans="1:29" ht="30" customHeight="1" thickTop="1" x14ac:dyDescent="0.25">
      <c r="B125" s="30" t="s">
        <v>16</v>
      </c>
      <c r="C125" s="30" t="s">
        <v>0</v>
      </c>
      <c r="D125" s="30" t="s">
        <v>17</v>
      </c>
      <c r="E125" s="36"/>
      <c r="F125" s="37" t="s">
        <v>372</v>
      </c>
      <c r="G125" s="32" t="str">
        <f>IF(SUM(G114:G124)=0,"",SUM(G114:G124))</f>
        <v/>
      </c>
      <c r="H125" s="33"/>
      <c r="I125" s="33"/>
      <c r="J125" s="32" t="str">
        <f>IF(SUM(J114:J124)=0,"",SUM(J114:J124))</f>
        <v/>
      </c>
      <c r="K125" s="33"/>
      <c r="L125" s="34"/>
      <c r="M125" s="32" t="str">
        <f>IF(SUM(M114:M124)=0,"",SUM(M114:M124))</f>
        <v/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>
        <f>IF(SUM(V114:V124)=0,"",SUM(V114:V124))</f>
        <v>1</v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1</v>
      </c>
    </row>
    <row r="126" spans="1:29" ht="30" customHeight="1" x14ac:dyDescent="0.25">
      <c r="B126" s="21" t="s">
        <v>84</v>
      </c>
      <c r="C126" s="21" t="s">
        <v>79</v>
      </c>
      <c r="D126" s="21" t="s">
        <v>64</v>
      </c>
      <c r="E126" s="23"/>
      <c r="F126" s="25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 t="str">
        <f>IF(SUM(L114:L116)=0,"",SUM(L114:L116))</f>
        <v/>
      </c>
      <c r="M126" s="12"/>
      <c r="N126" s="15"/>
      <c r="O126" s="15" t="str">
        <f>IF(SUM(O114:O116)=0,"",SUM(O114:O116))</f>
        <v/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>
        <f>IF(SUM(X114:X116)=0,"",SUM(X114:X116))</f>
        <v>2</v>
      </c>
      <c r="Y126" s="12"/>
      <c r="Z126" s="15"/>
      <c r="AA126" s="15">
        <f>IF(SUM(AA114:AA116)=0,"",SUM(AA114:AA116))</f>
        <v>1</v>
      </c>
      <c r="AB126" s="2">
        <f>SUM(G126:AA126)</f>
        <v>3</v>
      </c>
      <c r="AC126" s="3">
        <f>INT(SUM(G126:AA126)/3)</f>
        <v>1</v>
      </c>
    </row>
    <row r="127" spans="1:29" ht="30" customHeight="1" thickBot="1" x14ac:dyDescent="0.3">
      <c r="B127" s="21" t="s">
        <v>126</v>
      </c>
      <c r="C127" s="21" t="s">
        <v>79</v>
      </c>
      <c r="D127" s="21" t="s">
        <v>22</v>
      </c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 t="s">
        <v>205</v>
      </c>
      <c r="C128" s="21" t="s">
        <v>201</v>
      </c>
      <c r="D128" s="21" t="s">
        <v>206</v>
      </c>
      <c r="E128" s="24"/>
      <c r="F128" s="18"/>
      <c r="G128" s="124">
        <f>IF((AB125-AC126)&lt;0,0,AB125-AC126)</f>
        <v>0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 t="s">
        <v>207</v>
      </c>
      <c r="C129" s="21" t="s">
        <v>201</v>
      </c>
      <c r="D129" s="21" t="s">
        <v>145</v>
      </c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 t="s">
        <v>294</v>
      </c>
      <c r="C130" s="21" t="s">
        <v>201</v>
      </c>
      <c r="D130" s="21" t="s">
        <v>5</v>
      </c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 t="s">
        <v>301</v>
      </c>
      <c r="C131" s="21" t="s">
        <v>201</v>
      </c>
      <c r="D131" s="21" t="s">
        <v>2</v>
      </c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v>1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1</v>
      </c>
      <c r="F133" s="143"/>
      <c r="G133" s="143"/>
      <c r="H133" s="143"/>
      <c r="I133" s="143"/>
      <c r="J133" s="144">
        <f>INDEX(Diary!$C:$C,MATCH(A133,Diary!$A:$A,0))</f>
        <v>41890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AJAX TREESDOWN</v>
      </c>
      <c r="C135" s="131"/>
      <c r="D135" s="132"/>
      <c r="E135" s="136" t="str">
        <f>INDEX(Owners!$A:$A,MATCH(B135,Owners!$B:$B,0))</f>
        <v>Martin Tarbuck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v>5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 t="s">
        <v>36</v>
      </c>
      <c r="C137" s="8" t="s">
        <v>0</v>
      </c>
      <c r="D137" s="8" t="s">
        <v>37</v>
      </c>
      <c r="E137" s="84"/>
      <c r="F137" s="26"/>
      <c r="G137" s="9"/>
      <c r="H137" s="10"/>
      <c r="I137" s="11"/>
      <c r="J137" s="12"/>
      <c r="K137" s="13" t="s">
        <v>397</v>
      </c>
      <c r="L137" s="14"/>
      <c r="M137" s="12"/>
      <c r="N137" s="13" t="s">
        <v>397</v>
      </c>
      <c r="O137" s="14"/>
      <c r="P137" s="12"/>
      <c r="Q137" s="13" t="s">
        <v>397</v>
      </c>
      <c r="R137" s="14"/>
      <c r="S137" s="12"/>
      <c r="T137" s="13" t="s">
        <v>397</v>
      </c>
      <c r="U137" s="14"/>
      <c r="V137" s="12"/>
      <c r="W137" s="13" t="s">
        <v>397</v>
      </c>
      <c r="X137" s="14">
        <v>0</v>
      </c>
      <c r="Y137" s="12"/>
      <c r="Z137" s="13" t="s">
        <v>397</v>
      </c>
      <c r="AA137" s="14"/>
    </row>
    <row r="138" spans="1:28" ht="30" customHeight="1" x14ac:dyDescent="0.25">
      <c r="B138" s="8" t="s">
        <v>80</v>
      </c>
      <c r="C138" s="8" t="s">
        <v>79</v>
      </c>
      <c r="D138" s="8" t="s">
        <v>25</v>
      </c>
      <c r="E138" s="8"/>
      <c r="F138" s="26"/>
      <c r="G138" s="12"/>
      <c r="H138" s="13"/>
      <c r="I138" s="15"/>
      <c r="J138" s="12"/>
      <c r="K138" s="13" t="s">
        <v>397</v>
      </c>
      <c r="L138" s="14"/>
      <c r="M138" s="12"/>
      <c r="N138" s="13" t="s">
        <v>397</v>
      </c>
      <c r="O138" s="14"/>
      <c r="P138" s="12"/>
      <c r="Q138" s="13" t="s">
        <v>397</v>
      </c>
      <c r="R138" s="14"/>
      <c r="S138" s="12"/>
      <c r="T138" s="13" t="s">
        <v>397</v>
      </c>
      <c r="U138" s="14"/>
      <c r="V138" s="12">
        <v>1</v>
      </c>
      <c r="W138" s="13" t="s">
        <v>397</v>
      </c>
      <c r="X138" s="14">
        <v>2</v>
      </c>
      <c r="Y138" s="12"/>
      <c r="Z138" s="13" t="s">
        <v>397</v>
      </c>
      <c r="AA138" s="14"/>
    </row>
    <row r="139" spans="1:28" ht="30" customHeight="1" x14ac:dyDescent="0.25">
      <c r="B139" s="8" t="s">
        <v>124</v>
      </c>
      <c r="C139" s="8" t="s">
        <v>79</v>
      </c>
      <c r="D139" s="8" t="s">
        <v>49</v>
      </c>
      <c r="E139" s="8"/>
      <c r="F139" s="26"/>
      <c r="G139" s="12"/>
      <c r="H139" s="13"/>
      <c r="I139" s="15"/>
      <c r="J139" s="12"/>
      <c r="K139" s="13" t="s">
        <v>397</v>
      </c>
      <c r="L139" s="14"/>
      <c r="M139" s="12"/>
      <c r="N139" s="13" t="s">
        <v>397</v>
      </c>
      <c r="O139" s="14"/>
      <c r="P139" s="12"/>
      <c r="Q139" s="13" t="s">
        <v>397</v>
      </c>
      <c r="R139" s="14"/>
      <c r="S139" s="12"/>
      <c r="T139" s="13" t="s">
        <v>397</v>
      </c>
      <c r="U139" s="14"/>
      <c r="V139" s="12">
        <v>0</v>
      </c>
      <c r="W139" s="13" t="s">
        <v>397</v>
      </c>
      <c r="X139" s="14">
        <v>0</v>
      </c>
      <c r="Y139" s="12"/>
      <c r="Z139" s="13" t="s">
        <v>397</v>
      </c>
      <c r="AA139" s="14"/>
    </row>
    <row r="140" spans="1:28" ht="30" customHeight="1" x14ac:dyDescent="0.25">
      <c r="B140" s="8" t="s">
        <v>131</v>
      </c>
      <c r="C140" s="8" t="s">
        <v>130</v>
      </c>
      <c r="D140" s="8" t="s">
        <v>44</v>
      </c>
      <c r="E140" s="8"/>
      <c r="F140" s="26"/>
      <c r="G140" s="12"/>
      <c r="H140" s="15"/>
      <c r="I140" s="15"/>
      <c r="J140" s="12"/>
      <c r="K140" s="15"/>
      <c r="L140" s="14"/>
      <c r="M140" s="12"/>
      <c r="N140" s="15"/>
      <c r="O140" s="14"/>
      <c r="P140" s="12"/>
      <c r="Q140" s="15"/>
      <c r="R140" s="14"/>
      <c r="S140" s="12"/>
      <c r="T140" s="15"/>
      <c r="U140" s="14"/>
      <c r="V140" s="12">
        <v>0</v>
      </c>
      <c r="W140" s="15"/>
      <c r="X140" s="14"/>
      <c r="Y140" s="12"/>
      <c r="Z140" s="15"/>
      <c r="AA140" s="14"/>
    </row>
    <row r="141" spans="1:28" ht="30" customHeight="1" x14ac:dyDescent="0.25">
      <c r="B141" s="8" t="s">
        <v>136</v>
      </c>
      <c r="C141" s="8" t="s">
        <v>130</v>
      </c>
      <c r="D141" s="8" t="s">
        <v>137</v>
      </c>
      <c r="E141" s="8"/>
      <c r="F141" s="26"/>
      <c r="G141" s="12"/>
      <c r="H141" s="15"/>
      <c r="I141" s="15"/>
      <c r="J141" s="12"/>
      <c r="K141" s="15"/>
      <c r="L141" s="14"/>
      <c r="M141" s="12"/>
      <c r="N141" s="15"/>
      <c r="O141" s="14"/>
      <c r="P141" s="12"/>
      <c r="Q141" s="15"/>
      <c r="R141" s="14"/>
      <c r="S141" s="12"/>
      <c r="T141" s="15"/>
      <c r="U141" s="14"/>
      <c r="V141" s="12">
        <v>0</v>
      </c>
      <c r="W141" s="15"/>
      <c r="X141" s="14"/>
      <c r="Y141" s="12"/>
      <c r="Z141" s="15"/>
      <c r="AA141" s="14"/>
    </row>
    <row r="142" spans="1:28" ht="30" customHeight="1" x14ac:dyDescent="0.25">
      <c r="B142" s="8" t="s">
        <v>160</v>
      </c>
      <c r="C142" s="8" t="s">
        <v>130</v>
      </c>
      <c r="D142" s="8" t="s">
        <v>66</v>
      </c>
      <c r="E142" s="8"/>
      <c r="F142" s="26"/>
      <c r="G142" s="12"/>
      <c r="H142" s="15"/>
      <c r="I142" s="15"/>
      <c r="J142" s="12"/>
      <c r="K142" s="15"/>
      <c r="L142" s="14"/>
      <c r="M142" s="12"/>
      <c r="N142" s="15"/>
      <c r="O142" s="14"/>
      <c r="P142" s="12"/>
      <c r="Q142" s="15"/>
      <c r="R142" s="14"/>
      <c r="S142" s="12"/>
      <c r="T142" s="15"/>
      <c r="U142" s="14"/>
      <c r="V142" s="12">
        <v>0</v>
      </c>
      <c r="W142" s="15"/>
      <c r="X142" s="14"/>
      <c r="Y142" s="12"/>
      <c r="Z142" s="15"/>
      <c r="AA142" s="14"/>
    </row>
    <row r="143" spans="1:28" ht="30" customHeight="1" x14ac:dyDescent="0.25">
      <c r="B143" s="8" t="s">
        <v>209</v>
      </c>
      <c r="C143" s="8" t="s">
        <v>201</v>
      </c>
      <c r="D143" s="8" t="s">
        <v>39</v>
      </c>
      <c r="E143" s="8"/>
      <c r="F143" s="26"/>
      <c r="G143" s="12"/>
      <c r="H143" s="15"/>
      <c r="I143" s="15"/>
      <c r="J143" s="12"/>
      <c r="K143" s="15"/>
      <c r="L143" s="14"/>
      <c r="M143" s="12"/>
      <c r="N143" s="15"/>
      <c r="O143" s="14"/>
      <c r="P143" s="12"/>
      <c r="Q143" s="15"/>
      <c r="R143" s="14"/>
      <c r="S143" s="12"/>
      <c r="T143" s="15"/>
      <c r="U143" s="14"/>
      <c r="V143" s="12">
        <v>0</v>
      </c>
      <c r="W143" s="15"/>
      <c r="X143" s="14"/>
      <c r="Y143" s="12"/>
      <c r="Z143" s="15"/>
      <c r="AA143" s="14"/>
    </row>
    <row r="144" spans="1:28" ht="30" customHeight="1" x14ac:dyDescent="0.25">
      <c r="B144" s="8" t="s">
        <v>228</v>
      </c>
      <c r="C144" s="8" t="s">
        <v>201</v>
      </c>
      <c r="D144" s="8" t="s">
        <v>57</v>
      </c>
      <c r="E144" s="8"/>
      <c r="F144" s="26"/>
      <c r="G144" s="12"/>
      <c r="H144" s="15"/>
      <c r="I144" s="15"/>
      <c r="J144" s="12"/>
      <c r="K144" s="15"/>
      <c r="L144" s="14"/>
      <c r="M144" s="12"/>
      <c r="N144" s="15"/>
      <c r="O144" s="14"/>
      <c r="P144" s="12"/>
      <c r="Q144" s="15"/>
      <c r="R144" s="14"/>
      <c r="S144" s="12"/>
      <c r="T144" s="15"/>
      <c r="U144" s="14"/>
      <c r="V144" s="12">
        <v>0</v>
      </c>
      <c r="W144" s="15"/>
      <c r="X144" s="14"/>
      <c r="Y144" s="12"/>
      <c r="Z144" s="15"/>
      <c r="AA144" s="14"/>
    </row>
    <row r="145" spans="1:29" ht="30" customHeight="1" x14ac:dyDescent="0.25">
      <c r="B145" s="8" t="s">
        <v>242</v>
      </c>
      <c r="C145" s="8" t="s">
        <v>201</v>
      </c>
      <c r="D145" s="8" t="s">
        <v>71</v>
      </c>
      <c r="E145" s="8"/>
      <c r="F145" s="26"/>
      <c r="G145" s="12"/>
      <c r="H145" s="15"/>
      <c r="I145" s="15"/>
      <c r="J145" s="12"/>
      <c r="K145" s="15"/>
      <c r="L145" s="14"/>
      <c r="M145" s="12"/>
      <c r="N145" s="15"/>
      <c r="O145" s="14"/>
      <c r="P145" s="12"/>
      <c r="Q145" s="15"/>
      <c r="R145" s="14"/>
      <c r="S145" s="12"/>
      <c r="T145" s="15"/>
      <c r="U145" s="14"/>
      <c r="V145" s="12">
        <v>0</v>
      </c>
      <c r="W145" s="15"/>
      <c r="X145" s="14"/>
      <c r="Y145" s="12"/>
      <c r="Z145" s="15"/>
      <c r="AA145" s="14"/>
    </row>
    <row r="146" spans="1:29" ht="30" customHeight="1" x14ac:dyDescent="0.25">
      <c r="B146" s="8" t="s">
        <v>278</v>
      </c>
      <c r="C146" s="8" t="s">
        <v>201</v>
      </c>
      <c r="D146" s="8" t="s">
        <v>78</v>
      </c>
      <c r="E146" s="8"/>
      <c r="F146" s="26"/>
      <c r="G146" s="12"/>
      <c r="H146" s="15"/>
      <c r="I146" s="15"/>
      <c r="J146" s="12"/>
      <c r="K146" s="15"/>
      <c r="L146" s="14"/>
      <c r="M146" s="12"/>
      <c r="N146" s="15"/>
      <c r="O146" s="14"/>
      <c r="P146" s="12"/>
      <c r="Q146" s="15"/>
      <c r="R146" s="14"/>
      <c r="S146" s="12"/>
      <c r="T146" s="15"/>
      <c r="U146" s="14"/>
      <c r="V146" s="12">
        <v>0</v>
      </c>
      <c r="W146" s="15"/>
      <c r="X146" s="14"/>
      <c r="Y146" s="12">
        <v>1</v>
      </c>
      <c r="Z146" s="15"/>
      <c r="AA146" s="14"/>
    </row>
    <row r="147" spans="1:29" ht="30" customHeight="1" thickBot="1" x14ac:dyDescent="0.3">
      <c r="B147" s="27" t="s">
        <v>291</v>
      </c>
      <c r="C147" s="27" t="s">
        <v>201</v>
      </c>
      <c r="D147" s="27" t="s">
        <v>17</v>
      </c>
      <c r="E147" s="27"/>
      <c r="F147" s="26"/>
      <c r="G147" s="28"/>
      <c r="H147" s="17"/>
      <c r="I147" s="17"/>
      <c r="J147" s="28"/>
      <c r="K147" s="17"/>
      <c r="L147" s="29"/>
      <c r="M147" s="28"/>
      <c r="N147" s="17"/>
      <c r="O147" s="29"/>
      <c r="P147" s="28"/>
      <c r="Q147" s="17"/>
      <c r="R147" s="29"/>
      <c r="S147" s="28"/>
      <c r="T147" s="17"/>
      <c r="U147" s="29"/>
      <c r="V147" s="28">
        <v>0</v>
      </c>
      <c r="W147" s="17"/>
      <c r="X147" s="29"/>
      <c r="Y147" s="28"/>
      <c r="Z147" s="17"/>
      <c r="AA147" s="29"/>
    </row>
    <row r="148" spans="1:29" ht="30" customHeight="1" thickTop="1" x14ac:dyDescent="0.25">
      <c r="B148" s="30" t="s">
        <v>21</v>
      </c>
      <c r="C148" s="30" t="s">
        <v>0</v>
      </c>
      <c r="D148" s="30" t="s">
        <v>22</v>
      </c>
      <c r="E148" s="30"/>
      <c r="F148" s="31"/>
      <c r="G148" s="32" t="str">
        <f>IF(SUM(G137:G147)=0,"",SUM(G137:G147))</f>
        <v/>
      </c>
      <c r="H148" s="33"/>
      <c r="I148" s="33"/>
      <c r="J148" s="32" t="str">
        <f>IF(SUM(J137:J147)=0,"",SUM(J137:J147))</f>
        <v/>
      </c>
      <c r="K148" s="33"/>
      <c r="L148" s="34"/>
      <c r="M148" s="32" t="str">
        <f>IF(SUM(M137:M147)=0,"",SUM(M137:M147))</f>
        <v/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>
        <f>IF(SUM(V137:V147)=0,"",SUM(V137:V147))</f>
        <v>1</v>
      </c>
      <c r="W148" s="33"/>
      <c r="X148" s="34"/>
      <c r="Y148" s="32">
        <f>IF(SUM(Y137:Y147)=0,"",SUM(Y137:Y147))</f>
        <v>1</v>
      </c>
      <c r="Z148" s="33"/>
      <c r="AA148" s="34"/>
      <c r="AB148" s="2">
        <f>SUM(G148:AA148)</f>
        <v>2</v>
      </c>
    </row>
    <row r="149" spans="1:29" ht="30" customHeight="1" x14ac:dyDescent="0.25">
      <c r="B149" s="21" t="s">
        <v>103</v>
      </c>
      <c r="C149" s="21" t="s">
        <v>79</v>
      </c>
      <c r="D149" s="21" t="s">
        <v>66</v>
      </c>
      <c r="E149" s="21"/>
      <c r="F149" s="22"/>
      <c r="G149" s="12"/>
      <c r="H149" s="15"/>
      <c r="I149" s="15" t="str">
        <f>IF(SUM(I137:I139)=0,"",SUM(I137:I139))</f>
        <v/>
      </c>
      <c r="J149" s="12"/>
      <c r="K149" s="15"/>
      <c r="L149" s="15" t="str">
        <f>IF(SUM(L137:L139)=0,"",SUM(L137:L139))</f>
        <v/>
      </c>
      <c r="M149" s="12"/>
      <c r="N149" s="15"/>
      <c r="O149" s="15" t="str">
        <f>IF(SUM(O137:O139)=0,"",SUM(O137:O139))</f>
        <v/>
      </c>
      <c r="P149" s="12"/>
      <c r="Q149" s="15"/>
      <c r="R149" s="15" t="str">
        <f>IF(SUM(R137:R139)=0,"",SUM(R137:R139))</f>
        <v/>
      </c>
      <c r="S149" s="12"/>
      <c r="T149" s="15"/>
      <c r="U149" s="15" t="str">
        <f>IF(SUM(U137:U139)=0,"",SUM(U137:U139))</f>
        <v/>
      </c>
      <c r="V149" s="12"/>
      <c r="W149" s="15"/>
      <c r="X149" s="15">
        <f>IF(SUM(X137:X139)=0,"",SUM(X137:X139))</f>
        <v>2</v>
      </c>
      <c r="Y149" s="12"/>
      <c r="Z149" s="15"/>
      <c r="AA149" s="15" t="str">
        <f>IF(SUM(AA137:AA139)=0,"",SUM(AA137:AA139))</f>
        <v/>
      </c>
      <c r="AB149" s="2">
        <f>SUM(G149:AA149)</f>
        <v>2</v>
      </c>
      <c r="AC149" s="3">
        <f>INT(SUM(G149:AA149)/3)</f>
        <v>0</v>
      </c>
    </row>
    <row r="150" spans="1:29" ht="30" customHeight="1" thickBot="1" x14ac:dyDescent="0.3">
      <c r="B150" s="21" t="s">
        <v>115</v>
      </c>
      <c r="C150" s="21" t="s">
        <v>79</v>
      </c>
      <c r="D150" s="21" t="s">
        <v>39</v>
      </c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 t="s">
        <v>200</v>
      </c>
      <c r="C151" s="21" t="s">
        <v>130</v>
      </c>
      <c r="D151" s="21" t="s">
        <v>52</v>
      </c>
      <c r="E151" s="21"/>
      <c r="F151" s="18"/>
      <c r="G151" s="124">
        <f>IF((AB148-AC149)&lt;0,0,AB148-AC149)</f>
        <v>2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 t="s">
        <v>259</v>
      </c>
      <c r="C152" s="21" t="s">
        <v>201</v>
      </c>
      <c r="D152" s="21" t="s">
        <v>5</v>
      </c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 t="s">
        <v>279</v>
      </c>
      <c r="C153" s="21" t="s">
        <v>201</v>
      </c>
      <c r="D153" s="21" t="s">
        <v>68</v>
      </c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 t="s">
        <v>299</v>
      </c>
      <c r="C154" s="21" t="s">
        <v>201</v>
      </c>
      <c r="D154" s="21" t="s">
        <v>47</v>
      </c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MURDER ON ZIDANE'S FLOOR</v>
      </c>
      <c r="C156" s="131"/>
      <c r="D156" s="132"/>
      <c r="E156" s="136" t="str">
        <f>INDEX(Owners!$A:$A,MATCH(B156,Owners!$B:$B,0))</f>
        <v>Rob Emmison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v>5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 t="s">
        <v>75</v>
      </c>
      <c r="C158" s="8" t="s">
        <v>0</v>
      </c>
      <c r="D158" s="8" t="s">
        <v>76</v>
      </c>
      <c r="E158" s="85"/>
      <c r="F158" s="26"/>
      <c r="G158" s="9"/>
      <c r="H158" s="10"/>
      <c r="I158" s="11"/>
      <c r="J158" s="12"/>
      <c r="K158" s="13" t="s">
        <v>397</v>
      </c>
      <c r="L158" s="14"/>
      <c r="M158" s="12"/>
      <c r="N158" s="13" t="s">
        <v>397</v>
      </c>
      <c r="O158" s="14"/>
      <c r="P158" s="12"/>
      <c r="Q158" s="13" t="s">
        <v>397</v>
      </c>
      <c r="R158" s="14"/>
      <c r="S158" s="12"/>
      <c r="T158" s="13" t="s">
        <v>397</v>
      </c>
      <c r="U158" s="14"/>
      <c r="V158" s="12"/>
      <c r="W158" s="13" t="s">
        <v>397</v>
      </c>
      <c r="X158" s="14">
        <v>2</v>
      </c>
      <c r="Y158" s="12"/>
      <c r="Z158" s="13" t="s">
        <v>397</v>
      </c>
      <c r="AA158" s="14"/>
    </row>
    <row r="159" spans="1:29" ht="30" customHeight="1" x14ac:dyDescent="0.25">
      <c r="B159" s="8" t="s">
        <v>114</v>
      </c>
      <c r="C159" s="8" t="s">
        <v>79</v>
      </c>
      <c r="D159" s="8" t="s">
        <v>25</v>
      </c>
      <c r="E159" s="20"/>
      <c r="F159" s="26"/>
      <c r="G159" s="12"/>
      <c r="H159" s="13"/>
      <c r="I159" s="15"/>
      <c r="J159" s="12"/>
      <c r="K159" s="13" t="s">
        <v>397</v>
      </c>
      <c r="L159" s="14"/>
      <c r="M159" s="12"/>
      <c r="N159" s="13" t="s">
        <v>397</v>
      </c>
      <c r="O159" s="14"/>
      <c r="P159" s="12"/>
      <c r="Q159" s="13" t="s">
        <v>397</v>
      </c>
      <c r="R159" s="14"/>
      <c r="S159" s="12"/>
      <c r="T159" s="13" t="s">
        <v>397</v>
      </c>
      <c r="U159" s="14"/>
      <c r="V159" s="12">
        <v>0</v>
      </c>
      <c r="W159" s="13" t="s">
        <v>397</v>
      </c>
      <c r="X159" s="14">
        <v>2</v>
      </c>
      <c r="Y159" s="12"/>
      <c r="Z159" s="13" t="s">
        <v>397</v>
      </c>
      <c r="AA159" s="14"/>
    </row>
    <row r="160" spans="1:29" ht="30" customHeight="1" x14ac:dyDescent="0.25">
      <c r="B160" s="8" t="s">
        <v>121</v>
      </c>
      <c r="C160" s="8" t="s">
        <v>79</v>
      </c>
      <c r="D160" s="8" t="s">
        <v>71</v>
      </c>
      <c r="E160" s="20"/>
      <c r="F160" s="26"/>
      <c r="G160" s="12"/>
      <c r="H160" s="13"/>
      <c r="I160" s="15"/>
      <c r="J160" s="12"/>
      <c r="K160" s="13" t="s">
        <v>397</v>
      </c>
      <c r="L160" s="14"/>
      <c r="M160" s="12"/>
      <c r="N160" s="13" t="s">
        <v>397</v>
      </c>
      <c r="O160" s="14"/>
      <c r="P160" s="12"/>
      <c r="Q160" s="13" t="s">
        <v>397</v>
      </c>
      <c r="R160" s="14"/>
      <c r="S160" s="12"/>
      <c r="T160" s="13" t="s">
        <v>397</v>
      </c>
      <c r="U160" s="14"/>
      <c r="V160" s="12">
        <v>0</v>
      </c>
      <c r="W160" s="13" t="s">
        <v>397</v>
      </c>
      <c r="X160" s="14">
        <v>2</v>
      </c>
      <c r="Y160" s="12"/>
      <c r="Z160" s="13" t="s">
        <v>397</v>
      </c>
      <c r="AA160" s="14"/>
    </row>
    <row r="161" spans="2:29" ht="30" customHeight="1" x14ac:dyDescent="0.25">
      <c r="B161" s="8" t="s">
        <v>132</v>
      </c>
      <c r="C161" s="8" t="s">
        <v>130</v>
      </c>
      <c r="D161" s="8" t="s">
        <v>8</v>
      </c>
      <c r="E161" s="20"/>
      <c r="F161" s="26"/>
      <c r="G161" s="12"/>
      <c r="H161" s="15"/>
      <c r="I161" s="15"/>
      <c r="J161" s="12"/>
      <c r="K161" s="15"/>
      <c r="L161" s="14"/>
      <c r="M161" s="12"/>
      <c r="N161" s="15"/>
      <c r="O161" s="14"/>
      <c r="P161" s="12"/>
      <c r="Q161" s="15"/>
      <c r="R161" s="14"/>
      <c r="S161" s="12"/>
      <c r="T161" s="15"/>
      <c r="U161" s="14"/>
      <c r="V161" s="12">
        <v>0</v>
      </c>
      <c r="W161" s="15"/>
      <c r="X161" s="14"/>
      <c r="Y161" s="12"/>
      <c r="Z161" s="15"/>
      <c r="AA161" s="14"/>
    </row>
    <row r="162" spans="2:29" ht="30" customHeight="1" x14ac:dyDescent="0.25">
      <c r="B162" s="8" t="s">
        <v>165</v>
      </c>
      <c r="C162" s="8" t="s">
        <v>130</v>
      </c>
      <c r="D162" s="8" t="s">
        <v>60</v>
      </c>
      <c r="E162" s="20"/>
      <c r="F162" s="26"/>
      <c r="G162" s="12"/>
      <c r="H162" s="15"/>
      <c r="I162" s="15"/>
      <c r="J162" s="12"/>
      <c r="K162" s="15"/>
      <c r="L162" s="14"/>
      <c r="M162" s="12"/>
      <c r="N162" s="15"/>
      <c r="O162" s="14"/>
      <c r="P162" s="12"/>
      <c r="Q162" s="15"/>
      <c r="R162" s="14"/>
      <c r="S162" s="12"/>
      <c r="T162" s="15"/>
      <c r="U162" s="14"/>
      <c r="V162" s="12">
        <v>1</v>
      </c>
      <c r="W162" s="15"/>
      <c r="X162" s="14"/>
      <c r="Y162" s="12"/>
      <c r="Z162" s="15"/>
      <c r="AA162" s="14"/>
    </row>
    <row r="163" spans="2:29" ht="30" customHeight="1" x14ac:dyDescent="0.25">
      <c r="B163" s="8" t="s">
        <v>179</v>
      </c>
      <c r="C163" s="8" t="s">
        <v>130</v>
      </c>
      <c r="D163" s="8" t="s">
        <v>66</v>
      </c>
      <c r="E163" s="20"/>
      <c r="F163" s="26"/>
      <c r="G163" s="12"/>
      <c r="H163" s="15"/>
      <c r="I163" s="15"/>
      <c r="J163" s="12"/>
      <c r="K163" s="15"/>
      <c r="L163" s="14"/>
      <c r="M163" s="12"/>
      <c r="N163" s="15"/>
      <c r="O163" s="14"/>
      <c r="P163" s="12"/>
      <c r="Q163" s="15"/>
      <c r="R163" s="14"/>
      <c r="S163" s="12"/>
      <c r="T163" s="15"/>
      <c r="U163" s="14"/>
      <c r="V163" s="12">
        <v>1</v>
      </c>
      <c r="W163" s="15"/>
      <c r="X163" s="14"/>
      <c r="Y163" s="12"/>
      <c r="Z163" s="15"/>
      <c r="AA163" s="14"/>
    </row>
    <row r="164" spans="2:29" ht="30" customHeight="1" x14ac:dyDescent="0.25">
      <c r="B164" s="8" t="s">
        <v>216</v>
      </c>
      <c r="C164" s="8" t="s">
        <v>201</v>
      </c>
      <c r="D164" s="8" t="s">
        <v>73</v>
      </c>
      <c r="E164" s="20"/>
      <c r="F164" s="26"/>
      <c r="G164" s="12"/>
      <c r="H164" s="15"/>
      <c r="I164" s="15"/>
      <c r="J164" s="12"/>
      <c r="K164" s="15"/>
      <c r="L164" s="14"/>
      <c r="M164" s="12"/>
      <c r="N164" s="15"/>
      <c r="O164" s="14"/>
      <c r="P164" s="12"/>
      <c r="Q164" s="15"/>
      <c r="R164" s="14"/>
      <c r="S164" s="12"/>
      <c r="T164" s="15"/>
      <c r="U164" s="14"/>
      <c r="V164" s="12">
        <v>0</v>
      </c>
      <c r="W164" s="15"/>
      <c r="X164" s="14"/>
      <c r="Y164" s="12"/>
      <c r="Z164" s="15"/>
      <c r="AA164" s="14"/>
    </row>
    <row r="165" spans="2:29" ht="30" customHeight="1" x14ac:dyDescent="0.25">
      <c r="B165" s="8" t="s">
        <v>222</v>
      </c>
      <c r="C165" s="8" t="s">
        <v>201</v>
      </c>
      <c r="D165" s="8" t="s">
        <v>2</v>
      </c>
      <c r="E165" s="20"/>
      <c r="F165" s="26"/>
      <c r="G165" s="12"/>
      <c r="H165" s="15"/>
      <c r="I165" s="15"/>
      <c r="J165" s="12"/>
      <c r="K165" s="15"/>
      <c r="L165" s="14"/>
      <c r="M165" s="12"/>
      <c r="N165" s="15"/>
      <c r="O165" s="14"/>
      <c r="P165" s="12"/>
      <c r="Q165" s="15"/>
      <c r="R165" s="14"/>
      <c r="S165" s="12"/>
      <c r="T165" s="15"/>
      <c r="U165" s="14"/>
      <c r="V165" s="12">
        <v>2</v>
      </c>
      <c r="W165" s="15"/>
      <c r="X165" s="14"/>
      <c r="Y165" s="12"/>
      <c r="Z165" s="15"/>
      <c r="AA165" s="14"/>
    </row>
    <row r="166" spans="2:29" ht="30" customHeight="1" x14ac:dyDescent="0.25">
      <c r="B166" s="8" t="s">
        <v>240</v>
      </c>
      <c r="C166" s="8" t="s">
        <v>201</v>
      </c>
      <c r="D166" s="8" t="s">
        <v>71</v>
      </c>
      <c r="E166" s="20"/>
      <c r="F166" s="26"/>
      <c r="G166" s="12"/>
      <c r="H166" s="15"/>
      <c r="I166" s="15"/>
      <c r="J166" s="12"/>
      <c r="K166" s="15"/>
      <c r="L166" s="14"/>
      <c r="M166" s="12"/>
      <c r="N166" s="15"/>
      <c r="O166" s="14"/>
      <c r="P166" s="12"/>
      <c r="Q166" s="15"/>
      <c r="R166" s="14"/>
      <c r="S166" s="12"/>
      <c r="T166" s="15"/>
      <c r="U166" s="14"/>
      <c r="V166" s="12">
        <v>0</v>
      </c>
      <c r="W166" s="15"/>
      <c r="X166" s="14"/>
      <c r="Y166" s="12"/>
      <c r="Z166" s="15"/>
      <c r="AA166" s="14"/>
    </row>
    <row r="167" spans="2:29" ht="30" customHeight="1" x14ac:dyDescent="0.25">
      <c r="B167" s="8" t="s">
        <v>280</v>
      </c>
      <c r="C167" s="8" t="s">
        <v>201</v>
      </c>
      <c r="D167" s="8" t="s">
        <v>44</v>
      </c>
      <c r="E167" s="20"/>
      <c r="F167" s="26"/>
      <c r="G167" s="12"/>
      <c r="H167" s="15"/>
      <c r="I167" s="15"/>
      <c r="J167" s="12"/>
      <c r="K167" s="15"/>
      <c r="L167" s="14"/>
      <c r="M167" s="12"/>
      <c r="N167" s="15"/>
      <c r="O167" s="14"/>
      <c r="P167" s="12"/>
      <c r="Q167" s="15"/>
      <c r="R167" s="14"/>
      <c r="S167" s="12"/>
      <c r="T167" s="15"/>
      <c r="U167" s="14"/>
      <c r="V167" s="12">
        <v>0</v>
      </c>
      <c r="W167" s="15"/>
      <c r="X167" s="14"/>
      <c r="Y167" s="12"/>
      <c r="Z167" s="15"/>
      <c r="AA167" s="14"/>
    </row>
    <row r="168" spans="2:29" ht="30" customHeight="1" thickBot="1" x14ac:dyDescent="0.3">
      <c r="B168" s="27" t="s">
        <v>285</v>
      </c>
      <c r="C168" s="27" t="s">
        <v>201</v>
      </c>
      <c r="D168" s="27" t="s">
        <v>8</v>
      </c>
      <c r="E168" s="35"/>
      <c r="F168" s="26"/>
      <c r="G168" s="28"/>
      <c r="H168" s="17"/>
      <c r="I168" s="17"/>
      <c r="J168" s="28"/>
      <c r="K168" s="17"/>
      <c r="L168" s="29"/>
      <c r="M168" s="28"/>
      <c r="N168" s="17"/>
      <c r="O168" s="29"/>
      <c r="P168" s="28"/>
      <c r="Q168" s="17"/>
      <c r="R168" s="29"/>
      <c r="S168" s="28"/>
      <c r="T168" s="17"/>
      <c r="U168" s="29"/>
      <c r="V168" s="28">
        <v>0</v>
      </c>
      <c r="W168" s="17"/>
      <c r="X168" s="29"/>
      <c r="Y168" s="28"/>
      <c r="Z168" s="17"/>
      <c r="AA168" s="29"/>
    </row>
    <row r="169" spans="2:29" ht="30" customHeight="1" thickTop="1" x14ac:dyDescent="0.25">
      <c r="B169" s="30" t="s">
        <v>67</v>
      </c>
      <c r="C169" s="30" t="s">
        <v>0</v>
      </c>
      <c r="D169" s="30" t="s">
        <v>68</v>
      </c>
      <c r="E169" s="36"/>
      <c r="F169" s="37" t="s">
        <v>372</v>
      </c>
      <c r="G169" s="32" t="str">
        <f>IF(SUM(G158:G168)=0,"",SUM(G158:G168))</f>
        <v/>
      </c>
      <c r="H169" s="33"/>
      <c r="I169" s="33"/>
      <c r="J169" s="32" t="str">
        <f>IF(SUM(J158:J168)=0,"",SUM(J158:J168))</f>
        <v/>
      </c>
      <c r="K169" s="33"/>
      <c r="L169" s="34"/>
      <c r="M169" s="32" t="str">
        <f>IF(SUM(M158:M168)=0,"",SUM(M158:M168))</f>
        <v/>
      </c>
      <c r="N169" s="33"/>
      <c r="O169" s="34"/>
      <c r="P169" s="32" t="str">
        <f>IF(SUM(P158:P168)=0,"",SUM(P158:P168))</f>
        <v/>
      </c>
      <c r="Q169" s="33"/>
      <c r="R169" s="34"/>
      <c r="S169" s="32" t="str">
        <f>IF(SUM(S158:S168)=0,"",SUM(S158:S168))</f>
        <v/>
      </c>
      <c r="T169" s="33"/>
      <c r="U169" s="34"/>
      <c r="V169" s="32">
        <f>IF(SUM(V158:V168)=0,"",SUM(V158:V168))</f>
        <v>4</v>
      </c>
      <c r="W169" s="33"/>
      <c r="X169" s="34"/>
      <c r="Y169" s="32" t="str">
        <f>IF(SUM(Y158:Y168)=0,"",SUM(Y158:Y168))</f>
        <v/>
      </c>
      <c r="Z169" s="33"/>
      <c r="AA169" s="34"/>
      <c r="AB169" s="2">
        <f>SUM(G169:AA169)</f>
        <v>4</v>
      </c>
    </row>
    <row r="170" spans="2:29" ht="30" customHeight="1" x14ac:dyDescent="0.25">
      <c r="B170" s="21" t="s">
        <v>140</v>
      </c>
      <c r="C170" s="21" t="s">
        <v>130</v>
      </c>
      <c r="D170" s="21" t="s">
        <v>14</v>
      </c>
      <c r="E170" s="23"/>
      <c r="F170" s="25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 t="str">
        <f>IF(SUM(L158:L160)=0,"",SUM(L158:L160))</f>
        <v/>
      </c>
      <c r="M170" s="12"/>
      <c r="N170" s="15"/>
      <c r="O170" s="15" t="str">
        <f>IF(SUM(O158:O160)=0,"",SUM(O158:O160))</f>
        <v/>
      </c>
      <c r="P170" s="12"/>
      <c r="Q170" s="15"/>
      <c r="R170" s="15" t="str">
        <f>IF(SUM(R158:R160)=0,"",SUM(R158:R160))</f>
        <v/>
      </c>
      <c r="S170" s="12"/>
      <c r="T170" s="15"/>
      <c r="U170" s="15" t="str">
        <f>IF(SUM(U158:U160)=0,"",SUM(U158:U160))</f>
        <v/>
      </c>
      <c r="V170" s="12"/>
      <c r="W170" s="15"/>
      <c r="X170" s="15">
        <f>IF(SUM(X158:X160)=0,"",SUM(X158:X160))</f>
        <v>6</v>
      </c>
      <c r="Y170" s="12"/>
      <c r="Z170" s="15"/>
      <c r="AA170" s="15" t="str">
        <f>IF(SUM(AA158:AA160)=0,"",SUM(AA158:AA160))</f>
        <v/>
      </c>
      <c r="AB170" s="2">
        <f>SUM(G170:AA170)</f>
        <v>6</v>
      </c>
      <c r="AC170" s="3">
        <f>INT(SUM(G170:AA170)/3)</f>
        <v>2</v>
      </c>
    </row>
    <row r="171" spans="2:29" ht="30" customHeight="1" thickBot="1" x14ac:dyDescent="0.3">
      <c r="B171" s="21" t="s">
        <v>176</v>
      </c>
      <c r="C171" s="21" t="s">
        <v>130</v>
      </c>
      <c r="D171" s="21" t="s">
        <v>52</v>
      </c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 t="s">
        <v>210</v>
      </c>
      <c r="C172" s="21" t="s">
        <v>201</v>
      </c>
      <c r="D172" s="21" t="s">
        <v>211</v>
      </c>
      <c r="E172" s="24"/>
      <c r="F172" s="18"/>
      <c r="G172" s="124">
        <f>IF((AB169-AC170)&lt;0,0,AB169-AC170)</f>
        <v>2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 t="s">
        <v>282</v>
      </c>
      <c r="C173" s="21" t="s">
        <v>201</v>
      </c>
      <c r="D173" s="21" t="s">
        <v>54</v>
      </c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 t="s">
        <v>314</v>
      </c>
      <c r="C174" s="21" t="s">
        <v>201</v>
      </c>
      <c r="D174" s="21" t="s">
        <v>71</v>
      </c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/>
      <c r="C175" s="21"/>
      <c r="D175" s="21"/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v>1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1</v>
      </c>
      <c r="F177" s="143"/>
      <c r="G177" s="143"/>
      <c r="H177" s="143"/>
      <c r="I177" s="143"/>
      <c r="J177" s="144">
        <f>INDEX(Diary!$C:$C,MATCH(A177,Diary!$A:$A,0))</f>
        <v>41890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SAINT JOHN'S</v>
      </c>
      <c r="C179" s="131"/>
      <c r="D179" s="132"/>
      <c r="E179" s="136" t="str">
        <f>INDEX(Owners!$A:$A,MATCH(B179,Owners!$B:$B,0))</f>
        <v>John Robinson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v>6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 t="s">
        <v>29</v>
      </c>
      <c r="C181" s="8" t="s">
        <v>0</v>
      </c>
      <c r="D181" s="8" t="s">
        <v>30</v>
      </c>
      <c r="E181" s="84"/>
      <c r="F181" s="26"/>
      <c r="G181" s="9"/>
      <c r="H181" s="10"/>
      <c r="I181" s="11"/>
      <c r="J181" s="12"/>
      <c r="K181" s="13" t="s">
        <v>397</v>
      </c>
      <c r="L181" s="14"/>
      <c r="M181" s="12"/>
      <c r="N181" s="13" t="s">
        <v>397</v>
      </c>
      <c r="O181" s="14"/>
      <c r="P181" s="12"/>
      <c r="Q181" s="13" t="s">
        <v>397</v>
      </c>
      <c r="R181" s="14"/>
      <c r="S181" s="12"/>
      <c r="T181" s="13" t="s">
        <v>397</v>
      </c>
      <c r="U181" s="14"/>
      <c r="V181" s="12"/>
      <c r="W181" s="13" t="s">
        <v>397</v>
      </c>
      <c r="X181" s="14">
        <v>3</v>
      </c>
      <c r="Y181" s="12"/>
      <c r="Z181" s="13" t="s">
        <v>397</v>
      </c>
      <c r="AA181" s="14"/>
    </row>
    <row r="182" spans="1:28" ht="30" customHeight="1" x14ac:dyDescent="0.25">
      <c r="B182" s="8" t="s">
        <v>86</v>
      </c>
      <c r="C182" s="8" t="s">
        <v>79</v>
      </c>
      <c r="D182" s="8" t="s">
        <v>19</v>
      </c>
      <c r="E182" s="8"/>
      <c r="F182" s="26"/>
      <c r="G182" s="12"/>
      <c r="H182" s="13"/>
      <c r="I182" s="15"/>
      <c r="J182" s="12"/>
      <c r="K182" s="13" t="s">
        <v>397</v>
      </c>
      <c r="L182" s="14"/>
      <c r="M182" s="12"/>
      <c r="N182" s="13" t="s">
        <v>397</v>
      </c>
      <c r="O182" s="14"/>
      <c r="P182" s="12"/>
      <c r="Q182" s="13" t="s">
        <v>397</v>
      </c>
      <c r="R182" s="14"/>
      <c r="S182" s="12"/>
      <c r="T182" s="13" t="s">
        <v>397</v>
      </c>
      <c r="U182" s="14"/>
      <c r="V182" s="12">
        <v>0</v>
      </c>
      <c r="W182" s="13" t="s">
        <v>397</v>
      </c>
      <c r="X182" s="14">
        <v>1</v>
      </c>
      <c r="Y182" s="12"/>
      <c r="Z182" s="13" t="s">
        <v>397</v>
      </c>
      <c r="AA182" s="14"/>
    </row>
    <row r="183" spans="1:28" ht="30" customHeight="1" x14ac:dyDescent="0.25">
      <c r="B183" s="8" t="s">
        <v>116</v>
      </c>
      <c r="C183" s="8" t="s">
        <v>79</v>
      </c>
      <c r="D183" s="8" t="s">
        <v>30</v>
      </c>
      <c r="E183" s="8"/>
      <c r="F183" s="26"/>
      <c r="G183" s="12"/>
      <c r="H183" s="13"/>
      <c r="I183" s="15"/>
      <c r="J183" s="12"/>
      <c r="K183" s="13" t="s">
        <v>397</v>
      </c>
      <c r="L183" s="14"/>
      <c r="M183" s="12"/>
      <c r="N183" s="13" t="s">
        <v>397</v>
      </c>
      <c r="O183" s="14"/>
      <c r="P183" s="12"/>
      <c r="Q183" s="13" t="s">
        <v>397</v>
      </c>
      <c r="R183" s="14"/>
      <c r="S183" s="12"/>
      <c r="T183" s="13" t="s">
        <v>397</v>
      </c>
      <c r="U183" s="14"/>
      <c r="V183" s="12">
        <v>0</v>
      </c>
      <c r="W183" s="13" t="s">
        <v>397</v>
      </c>
      <c r="X183" s="14">
        <v>3</v>
      </c>
      <c r="Y183" s="12"/>
      <c r="Z183" s="13" t="s">
        <v>397</v>
      </c>
      <c r="AA183" s="14"/>
    </row>
    <row r="184" spans="1:28" ht="30" customHeight="1" x14ac:dyDescent="0.25">
      <c r="B184" s="8" t="s">
        <v>139</v>
      </c>
      <c r="C184" s="8" t="s">
        <v>130</v>
      </c>
      <c r="D184" s="8" t="s">
        <v>47</v>
      </c>
      <c r="E184" s="8"/>
      <c r="F184" s="26"/>
      <c r="G184" s="12"/>
      <c r="H184" s="15"/>
      <c r="I184" s="15"/>
      <c r="J184" s="12"/>
      <c r="K184" s="15"/>
      <c r="L184" s="14"/>
      <c r="M184" s="12"/>
      <c r="N184" s="15"/>
      <c r="O184" s="14"/>
      <c r="P184" s="12"/>
      <c r="Q184" s="15"/>
      <c r="R184" s="14"/>
      <c r="S184" s="12"/>
      <c r="T184" s="15"/>
      <c r="U184" s="14"/>
      <c r="V184" s="12">
        <v>0</v>
      </c>
      <c r="W184" s="15"/>
      <c r="X184" s="14"/>
      <c r="Y184" s="12"/>
      <c r="Z184" s="15"/>
      <c r="AA184" s="14"/>
    </row>
    <row r="185" spans="1:28" ht="30" customHeight="1" x14ac:dyDescent="0.25">
      <c r="B185" s="8" t="s">
        <v>151</v>
      </c>
      <c r="C185" s="8" t="s">
        <v>130</v>
      </c>
      <c r="D185" s="8" t="s">
        <v>66</v>
      </c>
      <c r="E185" s="8"/>
      <c r="F185" s="26"/>
      <c r="G185" s="12"/>
      <c r="H185" s="15"/>
      <c r="I185" s="15"/>
      <c r="J185" s="12"/>
      <c r="K185" s="15"/>
      <c r="L185" s="14"/>
      <c r="M185" s="12"/>
      <c r="N185" s="15"/>
      <c r="O185" s="14"/>
      <c r="P185" s="12"/>
      <c r="Q185" s="15"/>
      <c r="R185" s="14"/>
      <c r="S185" s="12"/>
      <c r="T185" s="15"/>
      <c r="U185" s="14"/>
      <c r="V185" s="12">
        <v>0</v>
      </c>
      <c r="W185" s="15"/>
      <c r="X185" s="14"/>
      <c r="Y185" s="12"/>
      <c r="Z185" s="15"/>
      <c r="AA185" s="14"/>
    </row>
    <row r="186" spans="1:28" ht="30" customHeight="1" x14ac:dyDescent="0.25">
      <c r="B186" s="8" t="s">
        <v>171</v>
      </c>
      <c r="C186" s="8" t="s">
        <v>130</v>
      </c>
      <c r="D186" s="8" t="s">
        <v>76</v>
      </c>
      <c r="E186" s="8"/>
      <c r="F186" s="26"/>
      <c r="G186" s="12"/>
      <c r="H186" s="15"/>
      <c r="I186" s="15"/>
      <c r="J186" s="12"/>
      <c r="K186" s="15"/>
      <c r="L186" s="14"/>
      <c r="M186" s="12"/>
      <c r="N186" s="15"/>
      <c r="O186" s="14"/>
      <c r="P186" s="12"/>
      <c r="Q186" s="15"/>
      <c r="R186" s="14"/>
      <c r="S186" s="12"/>
      <c r="T186" s="15"/>
      <c r="U186" s="14"/>
      <c r="V186" s="12">
        <v>0</v>
      </c>
      <c r="W186" s="15"/>
      <c r="X186" s="14"/>
      <c r="Y186" s="12"/>
      <c r="Z186" s="15"/>
      <c r="AA186" s="14"/>
    </row>
    <row r="187" spans="1:28" ht="30" customHeight="1" x14ac:dyDescent="0.25">
      <c r="B187" s="8" t="s">
        <v>251</v>
      </c>
      <c r="C187" s="8" t="s">
        <v>201</v>
      </c>
      <c r="D187" s="8" t="s">
        <v>78</v>
      </c>
      <c r="E187" s="8"/>
      <c r="F187" s="26"/>
      <c r="G187" s="12"/>
      <c r="H187" s="15"/>
      <c r="I187" s="15"/>
      <c r="J187" s="12"/>
      <c r="K187" s="15"/>
      <c r="L187" s="14"/>
      <c r="M187" s="12"/>
      <c r="N187" s="15"/>
      <c r="O187" s="14"/>
      <c r="P187" s="12"/>
      <c r="Q187" s="15"/>
      <c r="R187" s="14"/>
      <c r="S187" s="12"/>
      <c r="T187" s="15"/>
      <c r="U187" s="14"/>
      <c r="V187" s="12">
        <v>0</v>
      </c>
      <c r="W187" s="15"/>
      <c r="X187" s="14"/>
      <c r="Y187" s="12"/>
      <c r="Z187" s="15"/>
      <c r="AA187" s="14"/>
    </row>
    <row r="188" spans="1:28" ht="30" customHeight="1" x14ac:dyDescent="0.25">
      <c r="B188" s="8" t="s">
        <v>252</v>
      </c>
      <c r="C188" s="8" t="s">
        <v>201</v>
      </c>
      <c r="D188" s="8" t="s">
        <v>8</v>
      </c>
      <c r="E188" s="8"/>
      <c r="F188" s="26"/>
      <c r="G188" s="12"/>
      <c r="H188" s="15"/>
      <c r="I188" s="15"/>
      <c r="J188" s="12"/>
      <c r="K188" s="15"/>
      <c r="L188" s="14"/>
      <c r="M188" s="12"/>
      <c r="N188" s="15"/>
      <c r="O188" s="14"/>
      <c r="P188" s="12"/>
      <c r="Q188" s="15"/>
      <c r="R188" s="14"/>
      <c r="S188" s="12"/>
      <c r="T188" s="15"/>
      <c r="U188" s="14"/>
      <c r="V188" s="12">
        <v>0</v>
      </c>
      <c r="W188" s="15"/>
      <c r="X188" s="14"/>
      <c r="Y188" s="12"/>
      <c r="Z188" s="15"/>
      <c r="AA188" s="14"/>
    </row>
    <row r="189" spans="1:28" ht="30" customHeight="1" x14ac:dyDescent="0.25">
      <c r="B189" s="8" t="s">
        <v>254</v>
      </c>
      <c r="C189" s="8" t="s">
        <v>201</v>
      </c>
      <c r="D189" s="8" t="s">
        <v>32</v>
      </c>
      <c r="E189" s="8"/>
      <c r="F189" s="26"/>
      <c r="G189" s="12"/>
      <c r="H189" s="15"/>
      <c r="I189" s="15"/>
      <c r="J189" s="12"/>
      <c r="K189" s="15"/>
      <c r="L189" s="14"/>
      <c r="M189" s="12"/>
      <c r="N189" s="15"/>
      <c r="O189" s="14"/>
      <c r="P189" s="12"/>
      <c r="Q189" s="15"/>
      <c r="R189" s="14"/>
      <c r="S189" s="12"/>
      <c r="T189" s="15"/>
      <c r="U189" s="14"/>
      <c r="V189" s="12">
        <v>0</v>
      </c>
      <c r="W189" s="15"/>
      <c r="X189" s="14"/>
      <c r="Y189" s="12"/>
      <c r="Z189" s="15"/>
      <c r="AA189" s="14"/>
    </row>
    <row r="190" spans="1:28" ht="30" customHeight="1" x14ac:dyDescent="0.25">
      <c r="B190" s="8" t="s">
        <v>275</v>
      </c>
      <c r="C190" s="8" t="s">
        <v>201</v>
      </c>
      <c r="D190" s="8" t="s">
        <v>62</v>
      </c>
      <c r="E190" s="8"/>
      <c r="F190" s="26"/>
      <c r="G190" s="12"/>
      <c r="H190" s="15"/>
      <c r="I190" s="15"/>
      <c r="J190" s="12"/>
      <c r="K190" s="15"/>
      <c r="L190" s="14"/>
      <c r="M190" s="12"/>
      <c r="N190" s="15"/>
      <c r="O190" s="14"/>
      <c r="P190" s="12"/>
      <c r="Q190" s="15"/>
      <c r="R190" s="14"/>
      <c r="S190" s="12"/>
      <c r="T190" s="15"/>
      <c r="U190" s="14"/>
      <c r="V190" s="12">
        <v>1</v>
      </c>
      <c r="W190" s="15"/>
      <c r="X190" s="14"/>
      <c r="Y190" s="12"/>
      <c r="Z190" s="15"/>
      <c r="AA190" s="14"/>
    </row>
    <row r="191" spans="1:28" ht="30" customHeight="1" thickBot="1" x14ac:dyDescent="0.3">
      <c r="B191" s="27" t="s">
        <v>289</v>
      </c>
      <c r="C191" s="27" t="s">
        <v>201</v>
      </c>
      <c r="D191" s="27" t="s">
        <v>66</v>
      </c>
      <c r="E191" s="27"/>
      <c r="F191" s="26"/>
      <c r="G191" s="28"/>
      <c r="H191" s="17"/>
      <c r="I191" s="17"/>
      <c r="J191" s="28"/>
      <c r="K191" s="17"/>
      <c r="L191" s="29"/>
      <c r="M191" s="28"/>
      <c r="N191" s="17"/>
      <c r="O191" s="29"/>
      <c r="P191" s="28"/>
      <c r="Q191" s="17"/>
      <c r="R191" s="29"/>
      <c r="S191" s="28"/>
      <c r="T191" s="17"/>
      <c r="U191" s="29"/>
      <c r="V191" s="28">
        <v>0</v>
      </c>
      <c r="W191" s="17"/>
      <c r="X191" s="29"/>
      <c r="Y191" s="28"/>
      <c r="Z191" s="17"/>
      <c r="AA191" s="29"/>
    </row>
    <row r="192" spans="1:28" ht="30" customHeight="1" thickTop="1" x14ac:dyDescent="0.25">
      <c r="B192" s="30" t="s">
        <v>4</v>
      </c>
      <c r="C192" s="30" t="s">
        <v>0</v>
      </c>
      <c r="D192" s="30" t="s">
        <v>5</v>
      </c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 t="str">
        <f>IF(SUM(M181:M191)=0,"",SUM(M181:M191))</f>
        <v/>
      </c>
      <c r="N192" s="33"/>
      <c r="O192" s="34"/>
      <c r="P192" s="32" t="str">
        <f>IF(SUM(P181:P191)=0,"",SUM(P181:P191))</f>
        <v/>
      </c>
      <c r="Q192" s="33"/>
      <c r="R192" s="34"/>
      <c r="S192" s="32" t="str">
        <f>IF(SUM(S181:S191)=0,"",SUM(S181:S191))</f>
        <v/>
      </c>
      <c r="T192" s="33"/>
      <c r="U192" s="34"/>
      <c r="V192" s="32">
        <f>IF(SUM(V181:V191)=0,"",SUM(V181:V191))</f>
        <v>1</v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1</v>
      </c>
    </row>
    <row r="193" spans="1:29" ht="30" customHeight="1" x14ac:dyDescent="0.25">
      <c r="B193" s="21" t="s">
        <v>96</v>
      </c>
      <c r="C193" s="21" t="s">
        <v>79</v>
      </c>
      <c r="D193" s="21" t="s">
        <v>19</v>
      </c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 t="str">
        <f>IF(SUM(L181:L183)=0,"",SUM(L181:L183))</f>
        <v/>
      </c>
      <c r="M193" s="12"/>
      <c r="N193" s="15"/>
      <c r="O193" s="15" t="str">
        <f>IF(SUM(O181:O183)=0,"",SUM(O181:O183))</f>
        <v/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>
        <f>IF(SUM(X181:X183)=0,"",SUM(X181:X183))</f>
        <v>7</v>
      </c>
      <c r="Y193" s="12"/>
      <c r="Z193" s="15"/>
      <c r="AA193" s="15" t="str">
        <f>IF(SUM(AA181:AA183)=0,"",SUM(AA181:AA183))</f>
        <v/>
      </c>
      <c r="AB193" s="2">
        <f>SUM(G193:AA193)</f>
        <v>7</v>
      </c>
      <c r="AC193" s="3">
        <f>INT(SUM(G193:AA193)/3)</f>
        <v>2</v>
      </c>
    </row>
    <row r="194" spans="1:29" ht="30" customHeight="1" thickBot="1" x14ac:dyDescent="0.3">
      <c r="B194" s="21" t="s">
        <v>98</v>
      </c>
      <c r="C194" s="21" t="s">
        <v>79</v>
      </c>
      <c r="D194" s="21" t="s">
        <v>76</v>
      </c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 t="s">
        <v>110</v>
      </c>
      <c r="C195" s="21" t="s">
        <v>79</v>
      </c>
      <c r="D195" s="21" t="s">
        <v>30</v>
      </c>
      <c r="E195" s="21"/>
      <c r="F195" s="18"/>
      <c r="G195" s="124">
        <f>IF((AB192-AC193)&lt;0,0,AB192-AC193)</f>
        <v>0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 t="s">
        <v>162</v>
      </c>
      <c r="C196" s="21" t="s">
        <v>130</v>
      </c>
      <c r="D196" s="21" t="s">
        <v>49</v>
      </c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 t="s">
        <v>167</v>
      </c>
      <c r="C197" s="21" t="s">
        <v>130</v>
      </c>
      <c r="D197" s="21" t="s">
        <v>37</v>
      </c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 t="s">
        <v>169</v>
      </c>
      <c r="C198" s="21" t="s">
        <v>130</v>
      </c>
      <c r="D198" s="21" t="s">
        <v>137</v>
      </c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EUXTON SOUTH END</v>
      </c>
      <c r="C200" s="131"/>
      <c r="D200" s="132"/>
      <c r="E200" s="136" t="str">
        <f>INDEX(Owners!$A:$A,MATCH(B200,Owners!$B:$B,0))</f>
        <v>Antony Robinson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v>6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 t="s">
        <v>65</v>
      </c>
      <c r="C202" s="8" t="s">
        <v>0</v>
      </c>
      <c r="D202" s="8" t="s">
        <v>66</v>
      </c>
      <c r="E202" s="85"/>
      <c r="F202" s="26"/>
      <c r="G202" s="9"/>
      <c r="H202" s="10"/>
      <c r="I202" s="11"/>
      <c r="J202" s="12"/>
      <c r="K202" s="13" t="s">
        <v>397</v>
      </c>
      <c r="L202" s="14"/>
      <c r="M202" s="12"/>
      <c r="N202" s="13" t="s">
        <v>397</v>
      </c>
      <c r="O202" s="14"/>
      <c r="P202" s="12"/>
      <c r="Q202" s="13" t="s">
        <v>397</v>
      </c>
      <c r="R202" s="14"/>
      <c r="S202" s="12"/>
      <c r="T202" s="13" t="s">
        <v>397</v>
      </c>
      <c r="U202" s="14"/>
      <c r="V202" s="12"/>
      <c r="W202" s="13" t="s">
        <v>397</v>
      </c>
      <c r="X202" s="14">
        <v>2</v>
      </c>
      <c r="Y202" s="12"/>
      <c r="Z202" s="13" t="s">
        <v>397</v>
      </c>
      <c r="AA202" s="14"/>
    </row>
    <row r="203" spans="1:29" ht="30" customHeight="1" x14ac:dyDescent="0.25">
      <c r="B203" s="8" t="s">
        <v>89</v>
      </c>
      <c r="C203" s="8" t="s">
        <v>79</v>
      </c>
      <c r="D203" s="8" t="s">
        <v>68</v>
      </c>
      <c r="E203" s="20"/>
      <c r="F203" s="26"/>
      <c r="G203" s="12"/>
      <c r="H203" s="13"/>
      <c r="I203" s="15"/>
      <c r="J203" s="12"/>
      <c r="K203" s="13" t="s">
        <v>397</v>
      </c>
      <c r="L203" s="14"/>
      <c r="M203" s="12"/>
      <c r="N203" s="13" t="s">
        <v>397</v>
      </c>
      <c r="O203" s="14"/>
      <c r="P203" s="12"/>
      <c r="Q203" s="13" t="s">
        <v>397</v>
      </c>
      <c r="R203" s="14"/>
      <c r="S203" s="12"/>
      <c r="T203" s="13" t="s">
        <v>397</v>
      </c>
      <c r="U203" s="14"/>
      <c r="V203" s="12">
        <v>0</v>
      </c>
      <c r="W203" s="13" t="s">
        <v>397</v>
      </c>
      <c r="X203" s="14">
        <v>0</v>
      </c>
      <c r="Y203" s="12"/>
      <c r="Z203" s="13" t="s">
        <v>397</v>
      </c>
      <c r="AA203" s="14">
        <v>1</v>
      </c>
    </row>
    <row r="204" spans="1:29" ht="30" customHeight="1" x14ac:dyDescent="0.25">
      <c r="B204" s="8" t="s">
        <v>118</v>
      </c>
      <c r="C204" s="8" t="s">
        <v>79</v>
      </c>
      <c r="D204" s="8" t="s">
        <v>54</v>
      </c>
      <c r="E204" s="20"/>
      <c r="F204" s="26"/>
      <c r="G204" s="12"/>
      <c r="H204" s="13"/>
      <c r="I204" s="15"/>
      <c r="J204" s="12"/>
      <c r="K204" s="13" t="s">
        <v>397</v>
      </c>
      <c r="L204" s="14"/>
      <c r="M204" s="12"/>
      <c r="N204" s="13" t="s">
        <v>397</v>
      </c>
      <c r="O204" s="14"/>
      <c r="P204" s="12"/>
      <c r="Q204" s="13" t="s">
        <v>397</v>
      </c>
      <c r="R204" s="14"/>
      <c r="S204" s="12"/>
      <c r="T204" s="13" t="s">
        <v>397</v>
      </c>
      <c r="U204" s="14"/>
      <c r="V204" s="12">
        <v>0</v>
      </c>
      <c r="W204" s="13" t="s">
        <v>397</v>
      </c>
      <c r="X204" s="14">
        <v>0</v>
      </c>
      <c r="Y204" s="12"/>
      <c r="Z204" s="13" t="s">
        <v>397</v>
      </c>
      <c r="AA204" s="14"/>
    </row>
    <row r="205" spans="1:29" ht="30" customHeight="1" x14ac:dyDescent="0.25">
      <c r="B205" s="8" t="s">
        <v>153</v>
      </c>
      <c r="C205" s="8" t="s">
        <v>130</v>
      </c>
      <c r="D205" s="8" t="s">
        <v>71</v>
      </c>
      <c r="E205" s="20"/>
      <c r="F205" s="26"/>
      <c r="G205" s="12"/>
      <c r="H205" s="15"/>
      <c r="I205" s="15"/>
      <c r="J205" s="12"/>
      <c r="K205" s="15"/>
      <c r="L205" s="14"/>
      <c r="M205" s="12"/>
      <c r="N205" s="15"/>
      <c r="O205" s="14"/>
      <c r="P205" s="12"/>
      <c r="Q205" s="15"/>
      <c r="R205" s="14"/>
      <c r="S205" s="12"/>
      <c r="T205" s="15"/>
      <c r="U205" s="14"/>
      <c r="V205" s="12">
        <v>0</v>
      </c>
      <c r="W205" s="15"/>
      <c r="X205" s="14"/>
      <c r="Y205" s="12"/>
      <c r="Z205" s="15"/>
      <c r="AA205" s="14"/>
    </row>
    <row r="206" spans="1:29" ht="30" customHeight="1" x14ac:dyDescent="0.25">
      <c r="B206" s="8" t="s">
        <v>154</v>
      </c>
      <c r="C206" s="8" t="s">
        <v>130</v>
      </c>
      <c r="D206" s="8" t="s">
        <v>66</v>
      </c>
      <c r="E206" s="20"/>
      <c r="F206" s="26"/>
      <c r="G206" s="12"/>
      <c r="H206" s="15"/>
      <c r="I206" s="15"/>
      <c r="J206" s="12"/>
      <c r="K206" s="15"/>
      <c r="L206" s="14"/>
      <c r="M206" s="12"/>
      <c r="N206" s="15"/>
      <c r="O206" s="14"/>
      <c r="P206" s="12"/>
      <c r="Q206" s="15"/>
      <c r="R206" s="14"/>
      <c r="S206" s="12"/>
      <c r="T206" s="15"/>
      <c r="U206" s="14"/>
      <c r="V206" s="12">
        <v>0</v>
      </c>
      <c r="W206" s="15"/>
      <c r="X206" s="14"/>
      <c r="Y206" s="12"/>
      <c r="Z206" s="15"/>
      <c r="AA206" s="14"/>
    </row>
    <row r="207" spans="1:29" ht="30" customHeight="1" x14ac:dyDescent="0.25">
      <c r="B207" s="8" t="s">
        <v>156</v>
      </c>
      <c r="C207" s="8" t="s">
        <v>130</v>
      </c>
      <c r="D207" s="8" t="s">
        <v>76</v>
      </c>
      <c r="E207" s="20"/>
      <c r="F207" s="26"/>
      <c r="G207" s="12"/>
      <c r="H207" s="15"/>
      <c r="I207" s="15"/>
      <c r="J207" s="12"/>
      <c r="K207" s="15"/>
      <c r="L207" s="14"/>
      <c r="M207" s="12"/>
      <c r="N207" s="15"/>
      <c r="O207" s="14"/>
      <c r="P207" s="12"/>
      <c r="Q207" s="15"/>
      <c r="R207" s="14"/>
      <c r="S207" s="12"/>
      <c r="T207" s="15"/>
      <c r="U207" s="14"/>
      <c r="V207" s="12">
        <v>0</v>
      </c>
      <c r="W207" s="15"/>
      <c r="X207" s="14"/>
      <c r="Y207" s="12"/>
      <c r="Z207" s="15"/>
      <c r="AA207" s="14"/>
    </row>
    <row r="208" spans="1:29" ht="30" customHeight="1" x14ac:dyDescent="0.25">
      <c r="B208" s="8" t="s">
        <v>202</v>
      </c>
      <c r="C208" s="8" t="s">
        <v>201</v>
      </c>
      <c r="D208" s="8" t="s">
        <v>37</v>
      </c>
      <c r="E208" s="20"/>
      <c r="F208" s="26"/>
      <c r="G208" s="12"/>
      <c r="H208" s="15"/>
      <c r="I208" s="15"/>
      <c r="J208" s="12"/>
      <c r="K208" s="15"/>
      <c r="L208" s="14"/>
      <c r="M208" s="12"/>
      <c r="N208" s="15"/>
      <c r="O208" s="14"/>
      <c r="P208" s="12"/>
      <c r="Q208" s="15"/>
      <c r="R208" s="14"/>
      <c r="S208" s="12"/>
      <c r="T208" s="15"/>
      <c r="U208" s="14"/>
      <c r="V208" s="12">
        <v>0</v>
      </c>
      <c r="W208" s="15"/>
      <c r="X208" s="14"/>
      <c r="Y208" s="12"/>
      <c r="Z208" s="15"/>
      <c r="AA208" s="14"/>
    </row>
    <row r="209" spans="1:29" ht="30" customHeight="1" x14ac:dyDescent="0.25">
      <c r="B209" s="8" t="s">
        <v>248</v>
      </c>
      <c r="C209" s="8" t="s">
        <v>201</v>
      </c>
      <c r="D209" s="8" t="s">
        <v>66</v>
      </c>
      <c r="E209" s="20"/>
      <c r="F209" s="26"/>
      <c r="G209" s="12"/>
      <c r="H209" s="15"/>
      <c r="I209" s="15"/>
      <c r="J209" s="12"/>
      <c r="K209" s="15"/>
      <c r="L209" s="14"/>
      <c r="M209" s="12"/>
      <c r="N209" s="15"/>
      <c r="O209" s="14"/>
      <c r="P209" s="12"/>
      <c r="Q209" s="15"/>
      <c r="R209" s="14"/>
      <c r="S209" s="12"/>
      <c r="T209" s="15"/>
      <c r="U209" s="14"/>
      <c r="V209" s="12">
        <v>0</v>
      </c>
      <c r="W209" s="15"/>
      <c r="X209" s="14"/>
      <c r="Y209" s="12"/>
      <c r="Z209" s="15"/>
      <c r="AA209" s="14"/>
    </row>
    <row r="210" spans="1:29" ht="30" customHeight="1" x14ac:dyDescent="0.25">
      <c r="B210" s="8" t="s">
        <v>253</v>
      </c>
      <c r="C210" s="8" t="s">
        <v>201</v>
      </c>
      <c r="D210" s="8" t="s">
        <v>11</v>
      </c>
      <c r="E210" s="20"/>
      <c r="F210" s="26"/>
      <c r="G210" s="12"/>
      <c r="H210" s="15"/>
      <c r="I210" s="15"/>
      <c r="J210" s="12"/>
      <c r="K210" s="15"/>
      <c r="L210" s="14"/>
      <c r="M210" s="12"/>
      <c r="N210" s="15"/>
      <c r="O210" s="14"/>
      <c r="P210" s="12"/>
      <c r="Q210" s="15"/>
      <c r="R210" s="14"/>
      <c r="S210" s="12"/>
      <c r="T210" s="15"/>
      <c r="U210" s="14"/>
      <c r="V210" s="12">
        <v>0</v>
      </c>
      <c r="W210" s="15"/>
      <c r="X210" s="14"/>
      <c r="Y210" s="12"/>
      <c r="Z210" s="15"/>
      <c r="AA210" s="14"/>
    </row>
    <row r="211" spans="1:29" ht="30" customHeight="1" x14ac:dyDescent="0.25">
      <c r="B211" s="8" t="s">
        <v>257</v>
      </c>
      <c r="C211" s="8" t="s">
        <v>201</v>
      </c>
      <c r="D211" s="8" t="s">
        <v>175</v>
      </c>
      <c r="E211" s="20"/>
      <c r="F211" s="26"/>
      <c r="G211" s="12"/>
      <c r="H211" s="15"/>
      <c r="I211" s="15"/>
      <c r="J211" s="12"/>
      <c r="K211" s="15"/>
      <c r="L211" s="14"/>
      <c r="M211" s="12"/>
      <c r="N211" s="15"/>
      <c r="O211" s="14"/>
      <c r="P211" s="12"/>
      <c r="Q211" s="15"/>
      <c r="R211" s="14"/>
      <c r="S211" s="12"/>
      <c r="T211" s="15"/>
      <c r="U211" s="14"/>
      <c r="V211" s="12">
        <v>0</v>
      </c>
      <c r="W211" s="15"/>
      <c r="X211" s="14"/>
      <c r="Y211" s="12"/>
      <c r="Z211" s="15"/>
      <c r="AA211" s="14"/>
    </row>
    <row r="212" spans="1:29" ht="30" customHeight="1" thickBot="1" x14ac:dyDescent="0.3">
      <c r="B212" s="27" t="s">
        <v>300</v>
      </c>
      <c r="C212" s="27" t="s">
        <v>201</v>
      </c>
      <c r="D212" s="27" t="s">
        <v>32</v>
      </c>
      <c r="E212" s="35"/>
      <c r="F212" s="26"/>
      <c r="G212" s="28"/>
      <c r="H212" s="17"/>
      <c r="I212" s="17"/>
      <c r="J212" s="28"/>
      <c r="K212" s="17"/>
      <c r="L212" s="29"/>
      <c r="M212" s="28"/>
      <c r="N212" s="17"/>
      <c r="O212" s="29"/>
      <c r="P212" s="28"/>
      <c r="Q212" s="17"/>
      <c r="R212" s="29"/>
      <c r="S212" s="28"/>
      <c r="T212" s="17"/>
      <c r="U212" s="29"/>
      <c r="V212" s="28">
        <v>0</v>
      </c>
      <c r="W212" s="17"/>
      <c r="X212" s="29"/>
      <c r="Y212" s="28"/>
      <c r="Z212" s="17"/>
      <c r="AA212" s="29"/>
    </row>
    <row r="213" spans="1:29" ht="30" customHeight="1" thickTop="1" x14ac:dyDescent="0.25">
      <c r="B213" s="30" t="s">
        <v>40</v>
      </c>
      <c r="C213" s="30" t="s">
        <v>0</v>
      </c>
      <c r="D213" s="30" t="s">
        <v>41</v>
      </c>
      <c r="E213" s="36"/>
      <c r="F213" s="37" t="s">
        <v>372</v>
      </c>
      <c r="G213" s="32" t="str">
        <f>IF(SUM(G202:G212)=0,"",SUM(G202:G212))</f>
        <v/>
      </c>
      <c r="H213" s="33"/>
      <c r="I213" s="33"/>
      <c r="J213" s="32" t="str">
        <f>IF(SUM(J202:J212)=0,"",SUM(J202:J212))</f>
        <v/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 t="str">
        <f>IF(SUM(V202:V212)=0,"",SUM(V202:V212))</f>
        <v/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0</v>
      </c>
    </row>
    <row r="214" spans="1:29" ht="30" customHeight="1" x14ac:dyDescent="0.25">
      <c r="B214" s="21" t="s">
        <v>83</v>
      </c>
      <c r="C214" s="21" t="s">
        <v>79</v>
      </c>
      <c r="D214" s="21" t="s">
        <v>64</v>
      </c>
      <c r="E214" s="23"/>
      <c r="F214" s="25" t="s">
        <v>375</v>
      </c>
      <c r="G214" s="12"/>
      <c r="H214" s="15"/>
      <c r="I214" s="15" t="str">
        <f>IF(SUM(I202:I204)=0,"",SUM(I202:I204))</f>
        <v/>
      </c>
      <c r="J214" s="12"/>
      <c r="K214" s="15"/>
      <c r="L214" s="15" t="str">
        <f>IF(SUM(L202:L204)=0,"",SUM(L202:L204))</f>
        <v/>
      </c>
      <c r="M214" s="12"/>
      <c r="N214" s="15"/>
      <c r="O214" s="15" t="str">
        <f>IF(SUM(O202:O204)=0,"",SUM(O202:O204))</f>
        <v/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>
        <f>IF(SUM(X202:X204)=0,"",SUM(X202:X204))</f>
        <v>2</v>
      </c>
      <c r="Y214" s="12"/>
      <c r="Z214" s="15"/>
      <c r="AA214" s="15">
        <f>IF(SUM(AA202:AA204)=0,"",SUM(AA202:AA204))</f>
        <v>1</v>
      </c>
      <c r="AB214" s="2">
        <f>SUM(G214:AA214)</f>
        <v>3</v>
      </c>
      <c r="AC214" s="3">
        <f>INT(SUM(G214:AA214)/3)</f>
        <v>1</v>
      </c>
    </row>
    <row r="215" spans="1:29" ht="30" customHeight="1" thickBot="1" x14ac:dyDescent="0.3">
      <c r="B215" s="21" t="s">
        <v>95</v>
      </c>
      <c r="C215" s="21" t="s">
        <v>79</v>
      </c>
      <c r="D215" s="21" t="s">
        <v>66</v>
      </c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 t="s">
        <v>113</v>
      </c>
      <c r="C216" s="21" t="s">
        <v>79</v>
      </c>
      <c r="D216" s="21" t="s">
        <v>41</v>
      </c>
      <c r="E216" s="24"/>
      <c r="F216" s="18"/>
      <c r="G216" s="124">
        <f>IF((AB213-AC214)&lt;0,0,AB213-AC214)</f>
        <v>0</v>
      </c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 t="s">
        <v>199</v>
      </c>
      <c r="C217" s="21" t="s">
        <v>130</v>
      </c>
      <c r="D217" s="21" t="s">
        <v>71</v>
      </c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 t="s">
        <v>246</v>
      </c>
      <c r="C218" s="21" t="s">
        <v>201</v>
      </c>
      <c r="D218" s="21" t="s">
        <v>19</v>
      </c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 t="s">
        <v>305</v>
      </c>
      <c r="C219" s="21" t="s">
        <v>201</v>
      </c>
      <c r="D219" s="21" t="s">
        <v>44</v>
      </c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v>1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1</v>
      </c>
      <c r="F221" s="143"/>
      <c r="G221" s="143"/>
      <c r="H221" s="143"/>
      <c r="I221" s="143"/>
      <c r="J221" s="144">
        <f>INDEX(Diary!$C:$C,MATCH(A221,Diary!$A:$A,0))</f>
        <v>41890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SPORTING LESBIANS</v>
      </c>
      <c r="C223" s="131"/>
      <c r="D223" s="132"/>
      <c r="E223" s="136" t="str">
        <f>INDEX(Owners!$A:$A,MATCH(B223,Owners!$B:$B,0))</f>
        <v>Paul Fiddler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v>7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 t="s">
        <v>18</v>
      </c>
      <c r="C225" s="8" t="s">
        <v>0</v>
      </c>
      <c r="D225" s="8" t="s">
        <v>19</v>
      </c>
      <c r="E225" s="84"/>
      <c r="F225" s="26"/>
      <c r="G225" s="9"/>
      <c r="H225" s="10"/>
      <c r="I225" s="11"/>
      <c r="J225" s="12"/>
      <c r="K225" s="13" t="s">
        <v>397</v>
      </c>
      <c r="L225" s="14"/>
      <c r="M225" s="12"/>
      <c r="N225" s="13" t="s">
        <v>397</v>
      </c>
      <c r="O225" s="14"/>
      <c r="P225" s="12"/>
      <c r="Q225" s="13" t="s">
        <v>397</v>
      </c>
      <c r="R225" s="14"/>
      <c r="S225" s="12"/>
      <c r="T225" s="13" t="s">
        <v>397</v>
      </c>
      <c r="U225" s="14"/>
      <c r="V225" s="12"/>
      <c r="W225" s="13" t="s">
        <v>397</v>
      </c>
      <c r="X225" s="14">
        <v>1</v>
      </c>
      <c r="Y225" s="12"/>
      <c r="Z225" s="13" t="s">
        <v>397</v>
      </c>
      <c r="AA225" s="14"/>
    </row>
    <row r="226" spans="2:29" ht="30" customHeight="1" x14ac:dyDescent="0.25">
      <c r="B226" s="8" t="s">
        <v>82</v>
      </c>
      <c r="C226" s="8" t="s">
        <v>79</v>
      </c>
      <c r="D226" s="8" t="s">
        <v>39</v>
      </c>
      <c r="E226" s="8"/>
      <c r="F226" s="26"/>
      <c r="G226" s="12"/>
      <c r="H226" s="13"/>
      <c r="I226" s="15"/>
      <c r="J226" s="12"/>
      <c r="K226" s="13" t="s">
        <v>397</v>
      </c>
      <c r="L226" s="14"/>
      <c r="M226" s="12"/>
      <c r="N226" s="13" t="s">
        <v>397</v>
      </c>
      <c r="O226" s="14"/>
      <c r="P226" s="12"/>
      <c r="Q226" s="13" t="s">
        <v>397</v>
      </c>
      <c r="R226" s="14"/>
      <c r="S226" s="12"/>
      <c r="T226" s="13" t="s">
        <v>397</v>
      </c>
      <c r="U226" s="14"/>
      <c r="V226" s="12">
        <v>0</v>
      </c>
      <c r="W226" s="13" t="s">
        <v>397</v>
      </c>
      <c r="X226" s="14">
        <v>3</v>
      </c>
      <c r="Y226" s="12"/>
      <c r="Z226" s="13" t="s">
        <v>397</v>
      </c>
      <c r="AA226" s="14"/>
    </row>
    <row r="227" spans="2:29" ht="30" customHeight="1" x14ac:dyDescent="0.25">
      <c r="B227" s="8" t="s">
        <v>125</v>
      </c>
      <c r="C227" s="8" t="s">
        <v>79</v>
      </c>
      <c r="D227" s="8" t="s">
        <v>54</v>
      </c>
      <c r="E227" s="8"/>
      <c r="F227" s="26"/>
      <c r="G227" s="12"/>
      <c r="H227" s="13"/>
      <c r="I227" s="15"/>
      <c r="J227" s="12"/>
      <c r="K227" s="13" t="s">
        <v>397</v>
      </c>
      <c r="L227" s="14"/>
      <c r="M227" s="12"/>
      <c r="N227" s="13" t="s">
        <v>397</v>
      </c>
      <c r="O227" s="14"/>
      <c r="P227" s="12"/>
      <c r="Q227" s="13" t="s">
        <v>397</v>
      </c>
      <c r="R227" s="14"/>
      <c r="S227" s="12"/>
      <c r="T227" s="13" t="s">
        <v>397</v>
      </c>
      <c r="U227" s="14"/>
      <c r="V227" s="12">
        <v>0</v>
      </c>
      <c r="W227" s="13" t="s">
        <v>397</v>
      </c>
      <c r="X227" s="14">
        <v>0</v>
      </c>
      <c r="Y227" s="12"/>
      <c r="Z227" s="13" t="s">
        <v>397</v>
      </c>
      <c r="AA227" s="14"/>
    </row>
    <row r="228" spans="2:29" ht="30" customHeight="1" x14ac:dyDescent="0.25">
      <c r="B228" s="8" t="s">
        <v>177</v>
      </c>
      <c r="C228" s="8" t="s">
        <v>130</v>
      </c>
      <c r="D228" s="8" t="s">
        <v>19</v>
      </c>
      <c r="E228" s="8"/>
      <c r="F228" s="26"/>
      <c r="G228" s="12"/>
      <c r="H228" s="15"/>
      <c r="I228" s="15"/>
      <c r="J228" s="12"/>
      <c r="K228" s="15"/>
      <c r="L228" s="14"/>
      <c r="M228" s="12"/>
      <c r="N228" s="15"/>
      <c r="O228" s="14"/>
      <c r="P228" s="12"/>
      <c r="Q228" s="15"/>
      <c r="R228" s="14"/>
      <c r="S228" s="12"/>
      <c r="T228" s="15"/>
      <c r="U228" s="14"/>
      <c r="V228" s="12">
        <v>0</v>
      </c>
      <c r="W228" s="15"/>
      <c r="X228" s="14"/>
      <c r="Y228" s="12"/>
      <c r="Z228" s="15"/>
      <c r="AA228" s="14"/>
    </row>
    <row r="229" spans="2:29" ht="30" customHeight="1" x14ac:dyDescent="0.25">
      <c r="B229" s="8" t="s">
        <v>178</v>
      </c>
      <c r="C229" s="8" t="s">
        <v>130</v>
      </c>
      <c r="D229" s="8" t="s">
        <v>78</v>
      </c>
      <c r="E229" s="8"/>
      <c r="F229" s="26"/>
      <c r="G229" s="12"/>
      <c r="H229" s="15"/>
      <c r="I229" s="15"/>
      <c r="J229" s="12"/>
      <c r="K229" s="15"/>
      <c r="L229" s="14"/>
      <c r="M229" s="12"/>
      <c r="N229" s="15"/>
      <c r="O229" s="14"/>
      <c r="P229" s="12"/>
      <c r="Q229" s="15"/>
      <c r="R229" s="14"/>
      <c r="S229" s="12"/>
      <c r="T229" s="15"/>
      <c r="U229" s="14"/>
      <c r="V229" s="12">
        <v>0</v>
      </c>
      <c r="W229" s="15"/>
      <c r="X229" s="14"/>
      <c r="Y229" s="12">
        <v>1</v>
      </c>
      <c r="Z229" s="15"/>
      <c r="AA229" s="14"/>
    </row>
    <row r="230" spans="2:29" ht="30" customHeight="1" x14ac:dyDescent="0.25">
      <c r="B230" s="8" t="s">
        <v>185</v>
      </c>
      <c r="C230" s="8" t="s">
        <v>130</v>
      </c>
      <c r="D230" s="8" t="s">
        <v>68</v>
      </c>
      <c r="E230" s="8"/>
      <c r="F230" s="26"/>
      <c r="G230" s="12"/>
      <c r="H230" s="15"/>
      <c r="I230" s="15"/>
      <c r="J230" s="12"/>
      <c r="K230" s="15"/>
      <c r="L230" s="14"/>
      <c r="M230" s="12"/>
      <c r="N230" s="15"/>
      <c r="O230" s="14"/>
      <c r="P230" s="12"/>
      <c r="Q230" s="15"/>
      <c r="R230" s="14"/>
      <c r="S230" s="12"/>
      <c r="T230" s="15"/>
      <c r="U230" s="14"/>
      <c r="V230" s="12">
        <v>0</v>
      </c>
      <c r="W230" s="15"/>
      <c r="X230" s="14"/>
      <c r="Y230" s="12"/>
      <c r="Z230" s="15"/>
      <c r="AA230" s="14"/>
    </row>
    <row r="231" spans="2:29" ht="30" customHeight="1" x14ac:dyDescent="0.25">
      <c r="B231" s="8" t="s">
        <v>238</v>
      </c>
      <c r="C231" s="8" t="s">
        <v>201</v>
      </c>
      <c r="D231" s="8" t="s">
        <v>39</v>
      </c>
      <c r="E231" s="8"/>
      <c r="F231" s="26"/>
      <c r="G231" s="12"/>
      <c r="H231" s="15"/>
      <c r="I231" s="15"/>
      <c r="J231" s="12"/>
      <c r="K231" s="15"/>
      <c r="L231" s="14"/>
      <c r="M231" s="12"/>
      <c r="N231" s="15"/>
      <c r="O231" s="14"/>
      <c r="P231" s="12"/>
      <c r="Q231" s="15"/>
      <c r="R231" s="14"/>
      <c r="S231" s="12"/>
      <c r="T231" s="15"/>
      <c r="U231" s="14"/>
      <c r="V231" s="12">
        <v>0</v>
      </c>
      <c r="W231" s="15"/>
      <c r="X231" s="14"/>
      <c r="Y231" s="12"/>
      <c r="Z231" s="15"/>
      <c r="AA231" s="14"/>
    </row>
    <row r="232" spans="2:29" ht="30" customHeight="1" x14ac:dyDescent="0.25">
      <c r="B232" s="8" t="s">
        <v>243</v>
      </c>
      <c r="C232" s="8" t="s">
        <v>201</v>
      </c>
      <c r="D232" s="8" t="s">
        <v>78</v>
      </c>
      <c r="E232" s="8"/>
      <c r="F232" s="26"/>
      <c r="G232" s="12"/>
      <c r="H232" s="15"/>
      <c r="I232" s="15"/>
      <c r="J232" s="12"/>
      <c r="K232" s="15"/>
      <c r="L232" s="14"/>
      <c r="M232" s="12"/>
      <c r="N232" s="15"/>
      <c r="O232" s="14"/>
      <c r="P232" s="12"/>
      <c r="Q232" s="15"/>
      <c r="R232" s="14"/>
      <c r="S232" s="12"/>
      <c r="T232" s="15"/>
      <c r="U232" s="14"/>
      <c r="V232" s="12">
        <v>0</v>
      </c>
      <c r="W232" s="15"/>
      <c r="X232" s="14"/>
      <c r="Y232" s="12"/>
      <c r="Z232" s="15"/>
      <c r="AA232" s="14"/>
    </row>
    <row r="233" spans="2:29" ht="30" customHeight="1" x14ac:dyDescent="0.25">
      <c r="B233" s="8" t="s">
        <v>268</v>
      </c>
      <c r="C233" s="8" t="s">
        <v>201</v>
      </c>
      <c r="D233" s="8" t="s">
        <v>73</v>
      </c>
      <c r="E233" s="8"/>
      <c r="F233" s="26"/>
      <c r="G233" s="12"/>
      <c r="H233" s="15"/>
      <c r="I233" s="15"/>
      <c r="J233" s="12"/>
      <c r="K233" s="15"/>
      <c r="L233" s="14"/>
      <c r="M233" s="12"/>
      <c r="N233" s="15"/>
      <c r="O233" s="14"/>
      <c r="P233" s="12"/>
      <c r="Q233" s="15"/>
      <c r="R233" s="14"/>
      <c r="S233" s="12"/>
      <c r="T233" s="15"/>
      <c r="U233" s="14"/>
      <c r="V233" s="12">
        <v>0</v>
      </c>
      <c r="W233" s="15"/>
      <c r="X233" s="14"/>
      <c r="Y233" s="12"/>
      <c r="Z233" s="15"/>
      <c r="AA233" s="14"/>
    </row>
    <row r="234" spans="2:29" ht="30" customHeight="1" x14ac:dyDescent="0.25">
      <c r="B234" s="8" t="s">
        <v>286</v>
      </c>
      <c r="C234" s="8" t="s">
        <v>201</v>
      </c>
      <c r="D234" s="8" t="s">
        <v>39</v>
      </c>
      <c r="E234" s="8"/>
      <c r="F234" s="26"/>
      <c r="G234" s="12"/>
      <c r="H234" s="15"/>
      <c r="I234" s="15"/>
      <c r="J234" s="12"/>
      <c r="K234" s="15"/>
      <c r="L234" s="14"/>
      <c r="M234" s="12"/>
      <c r="N234" s="15"/>
      <c r="O234" s="14"/>
      <c r="P234" s="12"/>
      <c r="Q234" s="15"/>
      <c r="R234" s="14"/>
      <c r="S234" s="12"/>
      <c r="T234" s="15"/>
      <c r="U234" s="14"/>
      <c r="V234" s="12">
        <v>0</v>
      </c>
      <c r="W234" s="15"/>
      <c r="X234" s="14"/>
      <c r="Y234" s="12"/>
      <c r="Z234" s="15"/>
      <c r="AA234" s="14"/>
    </row>
    <row r="235" spans="2:29" ht="30" customHeight="1" thickBot="1" x14ac:dyDescent="0.3">
      <c r="B235" s="27" t="s">
        <v>307</v>
      </c>
      <c r="C235" s="27" t="s">
        <v>201</v>
      </c>
      <c r="D235" s="27" t="s">
        <v>19</v>
      </c>
      <c r="E235" s="27"/>
      <c r="F235" s="26"/>
      <c r="G235" s="28"/>
      <c r="H235" s="17"/>
      <c r="I235" s="17"/>
      <c r="J235" s="28"/>
      <c r="K235" s="17"/>
      <c r="L235" s="29"/>
      <c r="M235" s="28"/>
      <c r="N235" s="17"/>
      <c r="O235" s="29"/>
      <c r="P235" s="28"/>
      <c r="Q235" s="17"/>
      <c r="R235" s="29"/>
      <c r="S235" s="28"/>
      <c r="T235" s="17"/>
      <c r="U235" s="29"/>
      <c r="V235" s="28">
        <v>0</v>
      </c>
      <c r="W235" s="17"/>
      <c r="X235" s="29"/>
      <c r="Y235" s="28"/>
      <c r="Z235" s="17"/>
      <c r="AA235" s="29"/>
    </row>
    <row r="236" spans="2:29" ht="30" customHeight="1" thickTop="1" x14ac:dyDescent="0.25">
      <c r="B236" s="30" t="s">
        <v>221</v>
      </c>
      <c r="C236" s="30" t="s">
        <v>201</v>
      </c>
      <c r="D236" s="30" t="s">
        <v>19</v>
      </c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 t="str">
        <f>IF(SUM(J225:J235)=0,"",SUM(J225:J235))</f>
        <v/>
      </c>
      <c r="K236" s="33"/>
      <c r="L236" s="34"/>
      <c r="M236" s="32" t="str">
        <f>IF(SUM(M225:M235)=0,"",SUM(M225:M235))</f>
        <v/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 t="str">
        <f>IF(SUM(V225:V235)=0,"",SUM(V225:V235))</f>
        <v/>
      </c>
      <c r="W236" s="33"/>
      <c r="X236" s="34"/>
      <c r="Y236" s="32">
        <f>IF(SUM(Y225:Y235)=0,"",SUM(Y225:Y235))</f>
        <v>1</v>
      </c>
      <c r="Z236" s="33"/>
      <c r="AA236" s="34"/>
      <c r="AB236" s="2">
        <f>SUM(G236:AA236)</f>
        <v>1</v>
      </c>
    </row>
    <row r="237" spans="2:29" ht="30" customHeight="1" x14ac:dyDescent="0.25">
      <c r="B237" s="21" t="s">
        <v>263</v>
      </c>
      <c r="C237" s="21" t="s">
        <v>201</v>
      </c>
      <c r="D237" s="21" t="s">
        <v>39</v>
      </c>
      <c r="E237" s="21"/>
      <c r="F237" s="22" t="s">
        <v>375</v>
      </c>
      <c r="G237" s="12"/>
      <c r="H237" s="15"/>
      <c r="I237" s="15" t="str">
        <f>IF(SUM(I225:I227)=0,"",SUM(I225:I227))</f>
        <v/>
      </c>
      <c r="J237" s="12"/>
      <c r="K237" s="15"/>
      <c r="L237" s="15" t="str">
        <f>IF(SUM(L225:L227)=0,"",SUM(L225:L227))</f>
        <v/>
      </c>
      <c r="M237" s="12"/>
      <c r="N237" s="15"/>
      <c r="O237" s="15" t="str">
        <f>IF(SUM(O225:O227)=0,"",SUM(O225:O227))</f>
        <v/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>
        <f>IF(SUM(X225:X227)=0,"",SUM(X225:X227))</f>
        <v>4</v>
      </c>
      <c r="Y237" s="12"/>
      <c r="Z237" s="15"/>
      <c r="AA237" s="15" t="str">
        <f>IF(SUM(AA225:AA227)=0,"",SUM(AA225:AA227))</f>
        <v/>
      </c>
      <c r="AB237" s="2">
        <f>SUM(G237:AA237)</f>
        <v>4</v>
      </c>
      <c r="AC237" s="3">
        <f>INT(SUM(G237:AA237)/3)</f>
        <v>1</v>
      </c>
    </row>
    <row r="238" spans="2:29" ht="30" customHeight="1" thickBot="1" x14ac:dyDescent="0.3">
      <c r="B238" s="21"/>
      <c r="C238" s="21"/>
      <c r="D238" s="21"/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/>
      <c r="C239" s="21"/>
      <c r="D239" s="21"/>
      <c r="E239" s="21"/>
      <c r="F239" s="18"/>
      <c r="G239" s="124">
        <f>IF((AB236-AC237)&lt;0,0,AB236-AC237)</f>
        <v>0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/>
      <c r="C240" s="21"/>
      <c r="D240" s="21"/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/>
      <c r="C241" s="21"/>
      <c r="D241" s="21"/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/>
      <c r="C242" s="21"/>
      <c r="D242" s="21"/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SPORTING ANATTYJACKET</v>
      </c>
      <c r="C244" s="131"/>
      <c r="D244" s="132"/>
      <c r="E244" s="136" t="str">
        <f>INDEX(Owners!$A:$A,MATCH(B244,Owners!$B:$B,0))</f>
        <v>Graham Miller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v>7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 t="s">
        <v>63</v>
      </c>
      <c r="C246" s="8" t="s">
        <v>0</v>
      </c>
      <c r="D246" s="8" t="s">
        <v>64</v>
      </c>
      <c r="E246" s="85"/>
      <c r="F246" s="26"/>
      <c r="G246" s="9"/>
      <c r="H246" s="10"/>
      <c r="I246" s="11"/>
      <c r="J246" s="12"/>
      <c r="K246" s="13" t="s">
        <v>397</v>
      </c>
      <c r="L246" s="14"/>
      <c r="M246" s="12"/>
      <c r="N246" s="13" t="s">
        <v>397</v>
      </c>
      <c r="O246" s="14"/>
      <c r="P246" s="12"/>
      <c r="Q246" s="13" t="s">
        <v>397</v>
      </c>
      <c r="R246" s="14"/>
      <c r="S246" s="12"/>
      <c r="T246" s="13" t="s">
        <v>397</v>
      </c>
      <c r="U246" s="14"/>
      <c r="V246" s="12"/>
      <c r="W246" s="13" t="s">
        <v>397</v>
      </c>
      <c r="X246" s="14">
        <v>2</v>
      </c>
      <c r="Y246" s="12"/>
      <c r="Z246" s="13" t="s">
        <v>397</v>
      </c>
      <c r="AA246" s="14"/>
    </row>
    <row r="247" spans="1:27" ht="30" customHeight="1" x14ac:dyDescent="0.25">
      <c r="B247" s="8" t="s">
        <v>97</v>
      </c>
      <c r="C247" s="8" t="s">
        <v>79</v>
      </c>
      <c r="D247" s="8" t="s">
        <v>78</v>
      </c>
      <c r="E247" s="20"/>
      <c r="F247" s="26"/>
      <c r="G247" s="12"/>
      <c r="H247" s="13"/>
      <c r="I247" s="15"/>
      <c r="J247" s="12"/>
      <c r="K247" s="13" t="s">
        <v>397</v>
      </c>
      <c r="L247" s="14"/>
      <c r="M247" s="12"/>
      <c r="N247" s="13" t="s">
        <v>397</v>
      </c>
      <c r="O247" s="14"/>
      <c r="P247" s="12"/>
      <c r="Q247" s="13" t="s">
        <v>397</v>
      </c>
      <c r="R247" s="14"/>
      <c r="S247" s="12"/>
      <c r="T247" s="13" t="s">
        <v>397</v>
      </c>
      <c r="U247" s="14"/>
      <c r="V247" s="12">
        <v>0</v>
      </c>
      <c r="W247" s="13" t="s">
        <v>397</v>
      </c>
      <c r="X247" s="14">
        <v>0</v>
      </c>
      <c r="Y247" s="12"/>
      <c r="Z247" s="13" t="s">
        <v>397</v>
      </c>
      <c r="AA247" s="14">
        <v>0</v>
      </c>
    </row>
    <row r="248" spans="1:27" ht="30" customHeight="1" x14ac:dyDescent="0.25">
      <c r="B248" s="8" t="s">
        <v>100</v>
      </c>
      <c r="C248" s="8" t="s">
        <v>79</v>
      </c>
      <c r="D248" s="8" t="s">
        <v>68</v>
      </c>
      <c r="E248" s="20"/>
      <c r="F248" s="26"/>
      <c r="G248" s="12"/>
      <c r="H248" s="13"/>
      <c r="I248" s="15"/>
      <c r="J248" s="12"/>
      <c r="K248" s="13" t="s">
        <v>397</v>
      </c>
      <c r="L248" s="14"/>
      <c r="M248" s="12"/>
      <c r="N248" s="13" t="s">
        <v>397</v>
      </c>
      <c r="O248" s="14"/>
      <c r="P248" s="12"/>
      <c r="Q248" s="13" t="s">
        <v>397</v>
      </c>
      <c r="R248" s="14"/>
      <c r="S248" s="12"/>
      <c r="T248" s="13" t="s">
        <v>397</v>
      </c>
      <c r="U248" s="14"/>
      <c r="V248" s="12">
        <v>0</v>
      </c>
      <c r="W248" s="13" t="s">
        <v>397</v>
      </c>
      <c r="X248" s="14">
        <v>0</v>
      </c>
      <c r="Y248" s="12"/>
      <c r="Z248" s="13" t="s">
        <v>397</v>
      </c>
      <c r="AA248" s="14">
        <v>1</v>
      </c>
    </row>
    <row r="249" spans="1:27" ht="30" customHeight="1" x14ac:dyDescent="0.25">
      <c r="B249" s="8" t="s">
        <v>149</v>
      </c>
      <c r="C249" s="8" t="s">
        <v>130</v>
      </c>
      <c r="D249" s="8" t="s">
        <v>66</v>
      </c>
      <c r="E249" s="20"/>
      <c r="F249" s="26"/>
      <c r="G249" s="12"/>
      <c r="H249" s="15"/>
      <c r="I249" s="15"/>
      <c r="J249" s="12"/>
      <c r="K249" s="15"/>
      <c r="L249" s="14"/>
      <c r="M249" s="12"/>
      <c r="N249" s="15"/>
      <c r="O249" s="14"/>
      <c r="P249" s="12"/>
      <c r="Q249" s="15"/>
      <c r="R249" s="14"/>
      <c r="S249" s="12"/>
      <c r="T249" s="15"/>
      <c r="U249" s="14"/>
      <c r="V249" s="12">
        <v>0</v>
      </c>
      <c r="W249" s="15"/>
      <c r="X249" s="14"/>
      <c r="Y249" s="12"/>
      <c r="Z249" s="15"/>
      <c r="AA249" s="14"/>
    </row>
    <row r="250" spans="1:27" ht="30" customHeight="1" x14ac:dyDescent="0.25">
      <c r="B250" s="8" t="s">
        <v>152</v>
      </c>
      <c r="C250" s="8" t="s">
        <v>130</v>
      </c>
      <c r="D250" s="8" t="s">
        <v>19</v>
      </c>
      <c r="E250" s="20"/>
      <c r="F250" s="26"/>
      <c r="G250" s="12"/>
      <c r="H250" s="15"/>
      <c r="I250" s="15"/>
      <c r="J250" s="12"/>
      <c r="K250" s="15"/>
      <c r="L250" s="14"/>
      <c r="M250" s="12"/>
      <c r="N250" s="15"/>
      <c r="O250" s="14"/>
      <c r="P250" s="12"/>
      <c r="Q250" s="15"/>
      <c r="R250" s="14"/>
      <c r="S250" s="12"/>
      <c r="T250" s="15"/>
      <c r="U250" s="14"/>
      <c r="V250" s="12">
        <v>0</v>
      </c>
      <c r="W250" s="15"/>
      <c r="X250" s="14"/>
      <c r="Y250" s="12"/>
      <c r="Z250" s="15"/>
      <c r="AA250" s="14"/>
    </row>
    <row r="251" spans="1:27" ht="30" customHeight="1" x14ac:dyDescent="0.25">
      <c r="B251" s="8" t="s">
        <v>193</v>
      </c>
      <c r="C251" s="8" t="s">
        <v>130</v>
      </c>
      <c r="D251" s="8" t="s">
        <v>62</v>
      </c>
      <c r="E251" s="20"/>
      <c r="F251" s="26"/>
      <c r="G251" s="12"/>
      <c r="H251" s="15"/>
      <c r="I251" s="15"/>
      <c r="J251" s="12"/>
      <c r="K251" s="15"/>
      <c r="L251" s="14"/>
      <c r="M251" s="12"/>
      <c r="N251" s="15"/>
      <c r="O251" s="14"/>
      <c r="P251" s="12"/>
      <c r="Q251" s="15"/>
      <c r="R251" s="14"/>
      <c r="S251" s="12"/>
      <c r="T251" s="15"/>
      <c r="U251" s="14"/>
      <c r="V251" s="12">
        <v>0</v>
      </c>
      <c r="W251" s="15"/>
      <c r="X251" s="14"/>
      <c r="Y251" s="12"/>
      <c r="Z251" s="15"/>
      <c r="AA251" s="14"/>
    </row>
    <row r="252" spans="1:27" ht="30" customHeight="1" x14ac:dyDescent="0.25">
      <c r="B252" s="8" t="s">
        <v>231</v>
      </c>
      <c r="C252" s="8" t="s">
        <v>201</v>
      </c>
      <c r="D252" s="8" t="s">
        <v>19</v>
      </c>
      <c r="E252" s="20"/>
      <c r="F252" s="26"/>
      <c r="G252" s="12"/>
      <c r="H252" s="15"/>
      <c r="I252" s="15"/>
      <c r="J252" s="12"/>
      <c r="K252" s="15"/>
      <c r="L252" s="14"/>
      <c r="M252" s="12"/>
      <c r="N252" s="15"/>
      <c r="O252" s="14"/>
      <c r="P252" s="12"/>
      <c r="Q252" s="15"/>
      <c r="R252" s="14"/>
      <c r="S252" s="12"/>
      <c r="T252" s="15"/>
      <c r="U252" s="14"/>
      <c r="V252" s="12">
        <v>0</v>
      </c>
      <c r="W252" s="15"/>
      <c r="X252" s="14"/>
      <c r="Y252" s="12"/>
      <c r="Z252" s="15"/>
      <c r="AA252" s="14"/>
    </row>
    <row r="253" spans="1:27" ht="30" customHeight="1" x14ac:dyDescent="0.25">
      <c r="B253" s="8" t="s">
        <v>249</v>
      </c>
      <c r="C253" s="8" t="s">
        <v>201</v>
      </c>
      <c r="D253" s="8" t="s">
        <v>71</v>
      </c>
      <c r="E253" s="20"/>
      <c r="F253" s="26"/>
      <c r="G253" s="12"/>
      <c r="H253" s="15"/>
      <c r="I253" s="15"/>
      <c r="J253" s="12"/>
      <c r="K253" s="15"/>
      <c r="L253" s="14"/>
      <c r="M253" s="12"/>
      <c r="N253" s="15"/>
      <c r="O253" s="14"/>
      <c r="P253" s="12"/>
      <c r="Q253" s="15"/>
      <c r="R253" s="14"/>
      <c r="S253" s="12"/>
      <c r="T253" s="15"/>
      <c r="U253" s="14"/>
      <c r="V253" s="12">
        <v>1</v>
      </c>
      <c r="W253" s="15"/>
      <c r="X253" s="14"/>
      <c r="Y253" s="12"/>
      <c r="Z253" s="15"/>
      <c r="AA253" s="14"/>
    </row>
    <row r="254" spans="1:27" ht="30" customHeight="1" x14ac:dyDescent="0.25">
      <c r="B254" s="8" t="s">
        <v>274</v>
      </c>
      <c r="C254" s="8" t="s">
        <v>201</v>
      </c>
      <c r="D254" s="8" t="s">
        <v>54</v>
      </c>
      <c r="E254" s="20"/>
      <c r="F254" s="26"/>
      <c r="G254" s="12"/>
      <c r="H254" s="15"/>
      <c r="I254" s="15"/>
      <c r="J254" s="12"/>
      <c r="K254" s="15"/>
      <c r="L254" s="14"/>
      <c r="M254" s="12"/>
      <c r="N254" s="15"/>
      <c r="O254" s="14"/>
      <c r="P254" s="12"/>
      <c r="Q254" s="15"/>
      <c r="R254" s="14"/>
      <c r="S254" s="12"/>
      <c r="T254" s="15"/>
      <c r="U254" s="14"/>
      <c r="V254" s="12">
        <v>0</v>
      </c>
      <c r="W254" s="15"/>
      <c r="X254" s="14"/>
      <c r="Y254" s="12"/>
      <c r="Z254" s="15"/>
      <c r="AA254" s="14"/>
    </row>
    <row r="255" spans="1:27" ht="30" customHeight="1" x14ac:dyDescent="0.25">
      <c r="B255" s="8" t="s">
        <v>276</v>
      </c>
      <c r="C255" s="8" t="s">
        <v>201</v>
      </c>
      <c r="D255" s="8" t="s">
        <v>137</v>
      </c>
      <c r="E255" s="20"/>
      <c r="F255" s="26"/>
      <c r="G255" s="12"/>
      <c r="H255" s="15"/>
      <c r="I255" s="15"/>
      <c r="J255" s="12"/>
      <c r="K255" s="15"/>
      <c r="L255" s="14"/>
      <c r="M255" s="12"/>
      <c r="N255" s="15"/>
      <c r="O255" s="14"/>
      <c r="P255" s="12"/>
      <c r="Q255" s="15"/>
      <c r="R255" s="14"/>
      <c r="S255" s="12"/>
      <c r="T255" s="15"/>
      <c r="U255" s="14"/>
      <c r="V255" s="12">
        <v>0</v>
      </c>
      <c r="W255" s="15"/>
      <c r="X255" s="14"/>
      <c r="Y255" s="12"/>
      <c r="Z255" s="15"/>
      <c r="AA255" s="14"/>
    </row>
    <row r="256" spans="1:27" ht="30" customHeight="1" thickBot="1" x14ac:dyDescent="0.3">
      <c r="B256" s="27" t="s">
        <v>292</v>
      </c>
      <c r="C256" s="27" t="s">
        <v>201</v>
      </c>
      <c r="D256" s="27" t="s">
        <v>8</v>
      </c>
      <c r="E256" s="35"/>
      <c r="F256" s="26"/>
      <c r="G256" s="28"/>
      <c r="H256" s="17"/>
      <c r="I256" s="17"/>
      <c r="J256" s="28"/>
      <c r="K256" s="17"/>
      <c r="L256" s="29"/>
      <c r="M256" s="28"/>
      <c r="N256" s="17"/>
      <c r="O256" s="29"/>
      <c r="P256" s="28"/>
      <c r="Q256" s="17"/>
      <c r="R256" s="29"/>
      <c r="S256" s="28"/>
      <c r="T256" s="17"/>
      <c r="U256" s="29"/>
      <c r="V256" s="28">
        <v>0</v>
      </c>
      <c r="W256" s="17"/>
      <c r="X256" s="29"/>
      <c r="Y256" s="28"/>
      <c r="Z256" s="17"/>
      <c r="AA256" s="29"/>
    </row>
    <row r="257" spans="1:29" ht="30" customHeight="1" thickTop="1" x14ac:dyDescent="0.25">
      <c r="B257" s="30" t="s">
        <v>7</v>
      </c>
      <c r="C257" s="30" t="s">
        <v>0</v>
      </c>
      <c r="D257" s="30" t="s">
        <v>8</v>
      </c>
      <c r="E257" s="36"/>
      <c r="F257" s="37"/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 t="str">
        <f>IF(SUM(M246:M256)=0,"",SUM(M246:M256))</f>
        <v/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>
        <f>IF(SUM(V246:V256)=0,"",SUM(V246:V256))</f>
        <v>1</v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1</v>
      </c>
    </row>
    <row r="258" spans="1:29" ht="30" customHeight="1" x14ac:dyDescent="0.25">
      <c r="B258" s="21" t="s">
        <v>34</v>
      </c>
      <c r="C258" s="21" t="s">
        <v>0</v>
      </c>
      <c r="D258" s="21" t="s">
        <v>35</v>
      </c>
      <c r="E258" s="23"/>
      <c r="F258" s="25"/>
      <c r="G258" s="12"/>
      <c r="H258" s="15"/>
      <c r="I258" s="15" t="str">
        <f>IF(SUM(I246:I248)=0,"",SUM(I246:I248))</f>
        <v/>
      </c>
      <c r="J258" s="12"/>
      <c r="K258" s="15"/>
      <c r="L258" s="15" t="str">
        <f>IF(SUM(L246:L248)=0,"",SUM(L246:L248))</f>
        <v/>
      </c>
      <c r="M258" s="12"/>
      <c r="N258" s="15"/>
      <c r="O258" s="15" t="str">
        <f>IF(SUM(O246:O248)=0,"",SUM(O246:O248))</f>
        <v/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>
        <f>IF(SUM(X246:X248)=0,"",SUM(X246:X248))</f>
        <v>2</v>
      </c>
      <c r="Y258" s="12"/>
      <c r="Z258" s="15"/>
      <c r="AA258" s="15">
        <f>IF(SUM(AA246:AA248)=0,"",SUM(AA246:AA248))</f>
        <v>1</v>
      </c>
      <c r="AB258" s="2">
        <f>SUM(G258:AA258)</f>
        <v>3</v>
      </c>
      <c r="AC258" s="3">
        <f>INT(SUM(G258:AA258)/3)</f>
        <v>1</v>
      </c>
    </row>
    <row r="259" spans="1:29" ht="30" customHeight="1" thickBot="1" x14ac:dyDescent="0.3">
      <c r="B259" s="21" t="s">
        <v>93</v>
      </c>
      <c r="C259" s="21" t="s">
        <v>79</v>
      </c>
      <c r="D259" s="21" t="s">
        <v>66</v>
      </c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 t="s">
        <v>142</v>
      </c>
      <c r="C260" s="21" t="s">
        <v>130</v>
      </c>
      <c r="D260" s="21" t="s">
        <v>54</v>
      </c>
      <c r="E260" s="24"/>
      <c r="F260" s="18"/>
      <c r="G260" s="124">
        <f>IF((AB257-AC258)&lt;0,0,AB257-AC258)</f>
        <v>0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 t="s">
        <v>229</v>
      </c>
      <c r="C261" s="21" t="s">
        <v>201</v>
      </c>
      <c r="D261" s="21" t="s">
        <v>66</v>
      </c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 t="s">
        <v>267</v>
      </c>
      <c r="C262" s="21" t="s">
        <v>201</v>
      </c>
      <c r="D262" s="21" t="s">
        <v>187</v>
      </c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/>
      <c r="C263" s="21"/>
      <c r="D263" s="21"/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v>1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1</v>
      </c>
      <c r="F265" s="143"/>
      <c r="G265" s="143"/>
      <c r="H265" s="143"/>
      <c r="I265" s="143"/>
      <c r="J265" s="144">
        <f>INDEX(Diary!$C:$C,MATCH(A265,Diary!$A:$A,0))</f>
        <v>41890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REAL MADRID ICULE UNITED</v>
      </c>
      <c r="C267" s="131"/>
      <c r="D267" s="132"/>
      <c r="E267" s="136" t="str">
        <f>INDEX(Owners!$A:$A,MATCH(B267,Owners!$B:$B,0))</f>
        <v>Nigel Heyes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v>8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 t="s">
        <v>46</v>
      </c>
      <c r="C269" s="8" t="s">
        <v>0</v>
      </c>
      <c r="D269" s="8" t="s">
        <v>47</v>
      </c>
      <c r="E269" s="84"/>
      <c r="F269" s="26"/>
      <c r="G269" s="9"/>
      <c r="H269" s="10"/>
      <c r="I269" s="11"/>
      <c r="J269" s="12"/>
      <c r="K269" s="13" t="s">
        <v>397</v>
      </c>
      <c r="L269" s="14"/>
      <c r="M269" s="12"/>
      <c r="N269" s="13" t="s">
        <v>397</v>
      </c>
      <c r="O269" s="14"/>
      <c r="P269" s="12"/>
      <c r="Q269" s="13" t="s">
        <v>397</v>
      </c>
      <c r="R269" s="14"/>
      <c r="S269" s="12"/>
      <c r="T269" s="13" t="s">
        <v>397</v>
      </c>
      <c r="U269" s="14"/>
      <c r="V269" s="12"/>
      <c r="W269" s="13" t="s">
        <v>397</v>
      </c>
      <c r="X269" s="14">
        <v>0</v>
      </c>
      <c r="Y269" s="12"/>
      <c r="Z269" s="13" t="s">
        <v>397</v>
      </c>
      <c r="AA269" s="14"/>
    </row>
    <row r="270" spans="1:29" ht="30" customHeight="1" x14ac:dyDescent="0.25">
      <c r="B270" s="8" t="s">
        <v>94</v>
      </c>
      <c r="C270" s="8" t="s">
        <v>79</v>
      </c>
      <c r="D270" s="8" t="s">
        <v>71</v>
      </c>
      <c r="E270" s="8"/>
      <c r="F270" s="26"/>
      <c r="G270" s="12"/>
      <c r="H270" s="13"/>
      <c r="I270" s="15"/>
      <c r="J270" s="12"/>
      <c r="K270" s="13" t="s">
        <v>397</v>
      </c>
      <c r="L270" s="14"/>
      <c r="M270" s="12"/>
      <c r="N270" s="13" t="s">
        <v>397</v>
      </c>
      <c r="O270" s="14"/>
      <c r="P270" s="12"/>
      <c r="Q270" s="13" t="s">
        <v>397</v>
      </c>
      <c r="R270" s="14"/>
      <c r="S270" s="12"/>
      <c r="T270" s="13" t="s">
        <v>397</v>
      </c>
      <c r="U270" s="14"/>
      <c r="V270" s="12">
        <v>1</v>
      </c>
      <c r="W270" s="13" t="s">
        <v>397</v>
      </c>
      <c r="X270" s="14">
        <v>2</v>
      </c>
      <c r="Y270" s="12"/>
      <c r="Z270" s="13" t="s">
        <v>397</v>
      </c>
      <c r="AA270" s="14"/>
    </row>
    <row r="271" spans="1:29" ht="30" customHeight="1" x14ac:dyDescent="0.25">
      <c r="B271" s="8" t="s">
        <v>123</v>
      </c>
      <c r="C271" s="8" t="s">
        <v>79</v>
      </c>
      <c r="D271" s="8" t="s">
        <v>78</v>
      </c>
      <c r="E271" s="8"/>
      <c r="F271" s="26"/>
      <c r="G271" s="12"/>
      <c r="H271" s="13"/>
      <c r="I271" s="15"/>
      <c r="J271" s="12"/>
      <c r="K271" s="13" t="s">
        <v>397</v>
      </c>
      <c r="L271" s="14"/>
      <c r="M271" s="12"/>
      <c r="N271" s="13" t="s">
        <v>397</v>
      </c>
      <c r="O271" s="14"/>
      <c r="P271" s="12"/>
      <c r="Q271" s="13" t="s">
        <v>397</v>
      </c>
      <c r="R271" s="14"/>
      <c r="S271" s="12"/>
      <c r="T271" s="13" t="s">
        <v>397</v>
      </c>
      <c r="U271" s="14"/>
      <c r="V271" s="12">
        <v>0</v>
      </c>
      <c r="W271" s="13" t="s">
        <v>397</v>
      </c>
      <c r="X271" s="14">
        <v>0</v>
      </c>
      <c r="Y271" s="12"/>
      <c r="Z271" s="13" t="s">
        <v>397</v>
      </c>
      <c r="AA271" s="14">
        <v>0</v>
      </c>
    </row>
    <row r="272" spans="1:29" ht="30" customHeight="1" x14ac:dyDescent="0.25">
      <c r="B272" s="8" t="s">
        <v>150</v>
      </c>
      <c r="C272" s="8" t="s">
        <v>130</v>
      </c>
      <c r="D272" s="8" t="s">
        <v>14</v>
      </c>
      <c r="E272" s="8"/>
      <c r="F272" s="26"/>
      <c r="G272" s="12"/>
      <c r="H272" s="15"/>
      <c r="I272" s="15"/>
      <c r="J272" s="12"/>
      <c r="K272" s="15"/>
      <c r="L272" s="14"/>
      <c r="M272" s="12"/>
      <c r="N272" s="15"/>
      <c r="O272" s="14"/>
      <c r="P272" s="12"/>
      <c r="Q272" s="15"/>
      <c r="R272" s="14"/>
      <c r="S272" s="12"/>
      <c r="T272" s="15"/>
      <c r="U272" s="14"/>
      <c r="V272" s="12">
        <v>1</v>
      </c>
      <c r="W272" s="15"/>
      <c r="X272" s="14"/>
      <c r="Y272" s="12"/>
      <c r="Z272" s="15"/>
      <c r="AA272" s="14"/>
    </row>
    <row r="273" spans="2:29" ht="30" customHeight="1" x14ac:dyDescent="0.25">
      <c r="B273" s="8" t="s">
        <v>158</v>
      </c>
      <c r="C273" s="8" t="s">
        <v>130</v>
      </c>
      <c r="D273" s="8" t="s">
        <v>19</v>
      </c>
      <c r="E273" s="8"/>
      <c r="F273" s="26"/>
      <c r="G273" s="12"/>
      <c r="H273" s="15"/>
      <c r="I273" s="15"/>
      <c r="J273" s="12"/>
      <c r="K273" s="15"/>
      <c r="L273" s="14"/>
      <c r="M273" s="12"/>
      <c r="N273" s="15"/>
      <c r="O273" s="14"/>
      <c r="P273" s="12"/>
      <c r="Q273" s="15"/>
      <c r="R273" s="14"/>
      <c r="S273" s="12"/>
      <c r="T273" s="15"/>
      <c r="U273" s="14"/>
      <c r="V273" s="12">
        <v>0</v>
      </c>
      <c r="W273" s="15"/>
      <c r="X273" s="14"/>
      <c r="Y273" s="12"/>
      <c r="Z273" s="15"/>
      <c r="AA273" s="14"/>
    </row>
    <row r="274" spans="2:29" ht="30" customHeight="1" x14ac:dyDescent="0.25">
      <c r="B274" s="8" t="s">
        <v>161</v>
      </c>
      <c r="C274" s="8" t="s">
        <v>130</v>
      </c>
      <c r="D274" s="8" t="s">
        <v>71</v>
      </c>
      <c r="E274" s="8"/>
      <c r="F274" s="26"/>
      <c r="G274" s="12"/>
      <c r="H274" s="15"/>
      <c r="I274" s="15"/>
      <c r="J274" s="12"/>
      <c r="K274" s="15"/>
      <c r="L274" s="14"/>
      <c r="M274" s="12"/>
      <c r="N274" s="15"/>
      <c r="O274" s="14"/>
      <c r="P274" s="12"/>
      <c r="Q274" s="15"/>
      <c r="R274" s="14"/>
      <c r="S274" s="12"/>
      <c r="T274" s="15"/>
      <c r="U274" s="14"/>
      <c r="V274" s="12">
        <v>0</v>
      </c>
      <c r="W274" s="15"/>
      <c r="X274" s="14"/>
      <c r="Y274" s="12"/>
      <c r="Z274" s="15"/>
      <c r="AA274" s="14"/>
    </row>
    <row r="275" spans="2:29" ht="30" customHeight="1" x14ac:dyDescent="0.25">
      <c r="B275" s="8" t="s">
        <v>237</v>
      </c>
      <c r="C275" s="8" t="s">
        <v>201</v>
      </c>
      <c r="D275" s="8" t="s">
        <v>68</v>
      </c>
      <c r="E275" s="8"/>
      <c r="F275" s="26"/>
      <c r="G275" s="12"/>
      <c r="H275" s="15"/>
      <c r="I275" s="15"/>
      <c r="J275" s="12"/>
      <c r="K275" s="15"/>
      <c r="L275" s="14"/>
      <c r="M275" s="12"/>
      <c r="N275" s="15"/>
      <c r="O275" s="14"/>
      <c r="P275" s="12"/>
      <c r="Q275" s="15"/>
      <c r="R275" s="14"/>
      <c r="S275" s="12"/>
      <c r="T275" s="15"/>
      <c r="U275" s="14"/>
      <c r="V275" s="12">
        <v>0</v>
      </c>
      <c r="W275" s="15"/>
      <c r="X275" s="14"/>
      <c r="Y275" s="12">
        <v>1</v>
      </c>
      <c r="Z275" s="15"/>
      <c r="AA275" s="14"/>
    </row>
    <row r="276" spans="2:29" ht="30" customHeight="1" x14ac:dyDescent="0.25">
      <c r="B276" s="8" t="s">
        <v>241</v>
      </c>
      <c r="C276" s="8" t="s">
        <v>201</v>
      </c>
      <c r="D276" s="8" t="s">
        <v>49</v>
      </c>
      <c r="E276" s="8"/>
      <c r="F276" s="26"/>
      <c r="G276" s="12"/>
      <c r="H276" s="15"/>
      <c r="I276" s="15"/>
      <c r="J276" s="12"/>
      <c r="K276" s="15"/>
      <c r="L276" s="14"/>
      <c r="M276" s="12"/>
      <c r="N276" s="15"/>
      <c r="O276" s="14"/>
      <c r="P276" s="12"/>
      <c r="Q276" s="15"/>
      <c r="R276" s="14"/>
      <c r="S276" s="12"/>
      <c r="T276" s="15"/>
      <c r="U276" s="14"/>
      <c r="V276" s="12">
        <v>0</v>
      </c>
      <c r="W276" s="15"/>
      <c r="X276" s="14"/>
      <c r="Y276" s="12"/>
      <c r="Z276" s="15"/>
      <c r="AA276" s="14"/>
    </row>
    <row r="277" spans="2:29" ht="30" customHeight="1" x14ac:dyDescent="0.25">
      <c r="B277" s="8" t="s">
        <v>265</v>
      </c>
      <c r="C277" s="8" t="s">
        <v>201</v>
      </c>
      <c r="D277" s="8" t="s">
        <v>266</v>
      </c>
      <c r="E277" s="8"/>
      <c r="F277" s="26"/>
      <c r="G277" s="12"/>
      <c r="H277" s="15"/>
      <c r="I277" s="15"/>
      <c r="J277" s="12"/>
      <c r="K277" s="15"/>
      <c r="L277" s="14"/>
      <c r="M277" s="12"/>
      <c r="N277" s="15"/>
      <c r="O277" s="14"/>
      <c r="P277" s="12"/>
      <c r="Q277" s="15"/>
      <c r="R277" s="14"/>
      <c r="S277" s="12"/>
      <c r="T277" s="15"/>
      <c r="U277" s="14"/>
      <c r="V277" s="12">
        <v>0</v>
      </c>
      <c r="W277" s="15"/>
      <c r="X277" s="14"/>
      <c r="Y277" s="12"/>
      <c r="Z277" s="15"/>
      <c r="AA277" s="14"/>
    </row>
    <row r="278" spans="2:29" ht="30" customHeight="1" x14ac:dyDescent="0.25">
      <c r="B278" s="8" t="s">
        <v>271</v>
      </c>
      <c r="C278" s="8" t="s">
        <v>201</v>
      </c>
      <c r="D278" s="8" t="s">
        <v>220</v>
      </c>
      <c r="E278" s="8"/>
      <c r="F278" s="26"/>
      <c r="G278" s="12"/>
      <c r="H278" s="15"/>
      <c r="I278" s="15"/>
      <c r="J278" s="12"/>
      <c r="K278" s="15"/>
      <c r="L278" s="14"/>
      <c r="M278" s="12"/>
      <c r="N278" s="15"/>
      <c r="O278" s="14"/>
      <c r="P278" s="12"/>
      <c r="Q278" s="15"/>
      <c r="R278" s="14"/>
      <c r="S278" s="12"/>
      <c r="T278" s="15"/>
      <c r="U278" s="14"/>
      <c r="V278" s="12">
        <v>0</v>
      </c>
      <c r="W278" s="15"/>
      <c r="X278" s="14"/>
      <c r="Y278" s="12"/>
      <c r="Z278" s="15"/>
      <c r="AA278" s="14"/>
    </row>
    <row r="279" spans="2:29" ht="30" customHeight="1" thickBot="1" x14ac:dyDescent="0.3">
      <c r="B279" s="27" t="s">
        <v>283</v>
      </c>
      <c r="C279" s="27" t="s">
        <v>201</v>
      </c>
      <c r="D279" s="27" t="s">
        <v>64</v>
      </c>
      <c r="E279" s="27"/>
      <c r="F279" s="26"/>
      <c r="G279" s="28"/>
      <c r="H279" s="17"/>
      <c r="I279" s="17"/>
      <c r="J279" s="28"/>
      <c r="K279" s="17"/>
      <c r="L279" s="29"/>
      <c r="M279" s="28"/>
      <c r="N279" s="17"/>
      <c r="O279" s="29"/>
      <c r="P279" s="28"/>
      <c r="Q279" s="17"/>
      <c r="R279" s="29"/>
      <c r="S279" s="28"/>
      <c r="T279" s="17"/>
      <c r="U279" s="29"/>
      <c r="V279" s="28">
        <v>1</v>
      </c>
      <c r="W279" s="17"/>
      <c r="X279" s="29"/>
      <c r="Y279" s="28"/>
      <c r="Z279" s="17"/>
      <c r="AA279" s="29"/>
    </row>
    <row r="280" spans="2:29" ht="30" customHeight="1" thickTop="1" x14ac:dyDescent="0.25">
      <c r="B280" s="30" t="s">
        <v>43</v>
      </c>
      <c r="C280" s="30" t="s">
        <v>0</v>
      </c>
      <c r="D280" s="30" t="s">
        <v>44</v>
      </c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 t="str">
        <f>IF(SUM(J269:J279)=0,"",SUM(J269:J279))</f>
        <v/>
      </c>
      <c r="K280" s="33"/>
      <c r="L280" s="34"/>
      <c r="M280" s="32" t="str">
        <f>IF(SUM(M269:M279)=0,"",SUM(M269:M279))</f>
        <v/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>
        <f>IF(SUM(V269:V279)=0,"",SUM(V269:V279))</f>
        <v>3</v>
      </c>
      <c r="W280" s="33"/>
      <c r="X280" s="34"/>
      <c r="Y280" s="32">
        <f>IF(SUM(Y269:Y279)=0,"",SUM(Y269:Y279))</f>
        <v>1</v>
      </c>
      <c r="Z280" s="33"/>
      <c r="AA280" s="34"/>
      <c r="AB280" s="2">
        <f>SUM(G280:AA280)</f>
        <v>4</v>
      </c>
    </row>
    <row r="281" spans="2:29" ht="30" customHeight="1" x14ac:dyDescent="0.25">
      <c r="B281" s="21" t="s">
        <v>134</v>
      </c>
      <c r="C281" s="21" t="s">
        <v>130</v>
      </c>
      <c r="D281" s="21" t="s">
        <v>71</v>
      </c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 t="str">
        <f>IF(SUM(L269:L271)=0,"",SUM(L269:L271))</f>
        <v/>
      </c>
      <c r="M281" s="12"/>
      <c r="N281" s="15"/>
      <c r="O281" s="15" t="str">
        <f>IF(SUM(O269:O271)=0,"",SUM(O269:O271))</f>
        <v/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>
        <f>IF(SUM(X269:X271)=0,"",SUM(X269:X271))</f>
        <v>2</v>
      </c>
      <c r="Y281" s="12"/>
      <c r="Z281" s="15"/>
      <c r="AA281" s="15" t="str">
        <f>IF(SUM(AA269:AA271)=0,"",SUM(AA269:AA271))</f>
        <v/>
      </c>
      <c r="AB281" s="2">
        <f>SUM(G281:AA281)</f>
        <v>2</v>
      </c>
      <c r="AC281" s="3">
        <f>INT(SUM(G281:AA281)/3)</f>
        <v>0</v>
      </c>
    </row>
    <row r="282" spans="2:29" ht="30" customHeight="1" thickBot="1" x14ac:dyDescent="0.3">
      <c r="B282" s="21" t="s">
        <v>262</v>
      </c>
      <c r="C282" s="21" t="s">
        <v>201</v>
      </c>
      <c r="D282" s="21" t="s">
        <v>76</v>
      </c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/>
      <c r="C283" s="21"/>
      <c r="D283" s="21"/>
      <c r="E283" s="21"/>
      <c r="F283" s="18"/>
      <c r="G283" s="124">
        <f>IF((AB280-AC281)&lt;0,0,AB280-AC281)</f>
        <v>4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/>
      <c r="C284" s="21"/>
      <c r="D284" s="21"/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/>
      <c r="C285" s="21"/>
      <c r="D285" s="21"/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/>
      <c r="C286" s="21"/>
      <c r="D286" s="21"/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TOLLER BOYS 13</v>
      </c>
      <c r="C288" s="131"/>
      <c r="D288" s="132"/>
      <c r="E288" s="136" t="str">
        <f>INDEX(Owners!$A:$A,MATCH(B288,Owners!$B:$B,0))</f>
        <v>Paul Fairhurst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v>8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 t="s">
        <v>77</v>
      </c>
      <c r="C290" s="8" t="s">
        <v>0</v>
      </c>
      <c r="D290" s="8" t="s">
        <v>78</v>
      </c>
      <c r="E290" s="85"/>
      <c r="F290" s="26"/>
      <c r="G290" s="9"/>
      <c r="H290" s="10"/>
      <c r="I290" s="11"/>
      <c r="J290" s="12"/>
      <c r="K290" s="13" t="s">
        <v>397</v>
      </c>
      <c r="L290" s="14"/>
      <c r="M290" s="12"/>
      <c r="N290" s="13" t="s">
        <v>397</v>
      </c>
      <c r="O290" s="14"/>
      <c r="P290" s="12"/>
      <c r="Q290" s="13" t="s">
        <v>397</v>
      </c>
      <c r="R290" s="14"/>
      <c r="S290" s="12"/>
      <c r="T290" s="13" t="s">
        <v>397</v>
      </c>
      <c r="U290" s="14"/>
      <c r="V290" s="12"/>
      <c r="W290" s="13" t="s">
        <v>397</v>
      </c>
      <c r="X290" s="14"/>
      <c r="Y290" s="12"/>
      <c r="Z290" s="13" t="s">
        <v>397</v>
      </c>
      <c r="AA290" s="14">
        <v>0</v>
      </c>
    </row>
    <row r="291" spans="1:29" ht="30" customHeight="1" x14ac:dyDescent="0.25">
      <c r="B291" s="8" t="s">
        <v>325</v>
      </c>
      <c r="C291" s="8" t="s">
        <v>79</v>
      </c>
      <c r="D291" s="8" t="s">
        <v>17</v>
      </c>
      <c r="E291" s="20"/>
      <c r="F291" s="26"/>
      <c r="G291" s="12"/>
      <c r="H291" s="13"/>
      <c r="I291" s="15"/>
      <c r="J291" s="12"/>
      <c r="K291" s="13" t="s">
        <v>397</v>
      </c>
      <c r="L291" s="14"/>
      <c r="M291" s="12"/>
      <c r="N291" s="13" t="s">
        <v>397</v>
      </c>
      <c r="O291" s="14"/>
      <c r="P291" s="12"/>
      <c r="Q291" s="13" t="s">
        <v>397</v>
      </c>
      <c r="R291" s="14"/>
      <c r="S291" s="12"/>
      <c r="T291" s="13" t="s">
        <v>397</v>
      </c>
      <c r="U291" s="14"/>
      <c r="V291" s="12">
        <v>0</v>
      </c>
      <c r="W291" s="13" t="s">
        <v>397</v>
      </c>
      <c r="X291" s="14">
        <v>1</v>
      </c>
      <c r="Y291" s="12"/>
      <c r="Z291" s="13" t="s">
        <v>397</v>
      </c>
      <c r="AA291" s="14"/>
    </row>
    <row r="292" spans="1:29" ht="30" customHeight="1" x14ac:dyDescent="0.25">
      <c r="B292" s="8" t="s">
        <v>326</v>
      </c>
      <c r="C292" s="8" t="s">
        <v>79</v>
      </c>
      <c r="D292" s="8" t="s">
        <v>145</v>
      </c>
      <c r="E292" s="20"/>
      <c r="F292" s="26"/>
      <c r="G292" s="12"/>
      <c r="H292" s="13"/>
      <c r="I292" s="15"/>
      <c r="J292" s="12"/>
      <c r="K292" s="13" t="s">
        <v>397</v>
      </c>
      <c r="L292" s="14"/>
      <c r="M292" s="12"/>
      <c r="N292" s="13" t="s">
        <v>397</v>
      </c>
      <c r="O292" s="14"/>
      <c r="P292" s="12"/>
      <c r="Q292" s="13" t="s">
        <v>397</v>
      </c>
      <c r="R292" s="14"/>
      <c r="S292" s="12"/>
      <c r="T292" s="13" t="s">
        <v>397</v>
      </c>
      <c r="U292" s="14"/>
      <c r="V292" s="12">
        <v>0</v>
      </c>
      <c r="W292" s="13" t="s">
        <v>397</v>
      </c>
      <c r="X292" s="14">
        <v>4</v>
      </c>
      <c r="Y292" s="12"/>
      <c r="Z292" s="13" t="s">
        <v>397</v>
      </c>
      <c r="AA292" s="14"/>
    </row>
    <row r="293" spans="1:29" ht="30" customHeight="1" x14ac:dyDescent="0.25">
      <c r="B293" s="8" t="s">
        <v>332</v>
      </c>
      <c r="C293" s="8" t="s">
        <v>130</v>
      </c>
      <c r="D293" s="8" t="s">
        <v>2</v>
      </c>
      <c r="E293" s="20"/>
      <c r="F293" s="26"/>
      <c r="G293" s="12"/>
      <c r="H293" s="15"/>
      <c r="I293" s="15"/>
      <c r="J293" s="12"/>
      <c r="K293" s="15"/>
      <c r="L293" s="14"/>
      <c r="M293" s="12"/>
      <c r="N293" s="15"/>
      <c r="O293" s="14"/>
      <c r="P293" s="12"/>
      <c r="Q293" s="15"/>
      <c r="R293" s="14"/>
      <c r="S293" s="12"/>
      <c r="T293" s="15"/>
      <c r="U293" s="14"/>
      <c r="V293" s="12">
        <v>0</v>
      </c>
      <c r="W293" s="15"/>
      <c r="X293" s="14"/>
      <c r="Y293" s="12"/>
      <c r="Z293" s="15"/>
      <c r="AA293" s="14"/>
    </row>
    <row r="294" spans="1:29" ht="30" customHeight="1" x14ac:dyDescent="0.25">
      <c r="B294" s="8" t="s">
        <v>333</v>
      </c>
      <c r="C294" s="8" t="s">
        <v>130</v>
      </c>
      <c r="D294" s="8" t="s">
        <v>49</v>
      </c>
      <c r="E294" s="20"/>
      <c r="F294" s="26"/>
      <c r="G294" s="12"/>
      <c r="H294" s="15"/>
      <c r="I294" s="15"/>
      <c r="J294" s="12"/>
      <c r="K294" s="15"/>
      <c r="L294" s="14"/>
      <c r="M294" s="12"/>
      <c r="N294" s="15"/>
      <c r="O294" s="14"/>
      <c r="P294" s="12"/>
      <c r="Q294" s="15"/>
      <c r="R294" s="14"/>
      <c r="S294" s="12"/>
      <c r="T294" s="15"/>
      <c r="U294" s="14"/>
      <c r="V294" s="12">
        <v>0</v>
      </c>
      <c r="W294" s="15"/>
      <c r="X294" s="14"/>
      <c r="Y294" s="12"/>
      <c r="Z294" s="15"/>
      <c r="AA294" s="14"/>
    </row>
    <row r="295" spans="1:29" ht="30" customHeight="1" x14ac:dyDescent="0.25">
      <c r="B295" s="8" t="s">
        <v>334</v>
      </c>
      <c r="C295" s="8" t="s">
        <v>130</v>
      </c>
      <c r="D295" s="8" t="s">
        <v>220</v>
      </c>
      <c r="E295" s="20"/>
      <c r="F295" s="26"/>
      <c r="G295" s="12"/>
      <c r="H295" s="15"/>
      <c r="I295" s="15"/>
      <c r="J295" s="12"/>
      <c r="K295" s="15"/>
      <c r="L295" s="14"/>
      <c r="M295" s="12"/>
      <c r="N295" s="15"/>
      <c r="O295" s="14"/>
      <c r="P295" s="12"/>
      <c r="Q295" s="15"/>
      <c r="R295" s="14"/>
      <c r="S295" s="12"/>
      <c r="T295" s="15"/>
      <c r="U295" s="14"/>
      <c r="V295" s="12">
        <v>0</v>
      </c>
      <c r="W295" s="15"/>
      <c r="X295" s="14"/>
      <c r="Y295" s="12"/>
      <c r="Z295" s="15"/>
      <c r="AA295" s="14"/>
    </row>
    <row r="296" spans="1:29" ht="30" customHeight="1" x14ac:dyDescent="0.25">
      <c r="B296" s="8" t="s">
        <v>327</v>
      </c>
      <c r="C296" s="8" t="s">
        <v>201</v>
      </c>
      <c r="D296" s="8" t="s">
        <v>273</v>
      </c>
      <c r="E296" s="20"/>
      <c r="F296" s="26"/>
      <c r="G296" s="12"/>
      <c r="H296" s="15"/>
      <c r="I296" s="15"/>
      <c r="J296" s="12"/>
      <c r="K296" s="15"/>
      <c r="L296" s="14"/>
      <c r="M296" s="12"/>
      <c r="N296" s="15"/>
      <c r="O296" s="14"/>
      <c r="P296" s="12"/>
      <c r="Q296" s="15"/>
      <c r="R296" s="14"/>
      <c r="S296" s="12"/>
      <c r="T296" s="15"/>
      <c r="U296" s="14"/>
      <c r="V296" s="12">
        <v>1</v>
      </c>
      <c r="W296" s="15"/>
      <c r="X296" s="14"/>
      <c r="Y296" s="12"/>
      <c r="Z296" s="15"/>
      <c r="AA296" s="14"/>
    </row>
    <row r="297" spans="1:29" ht="30" customHeight="1" x14ac:dyDescent="0.25">
      <c r="B297" s="8" t="s">
        <v>328</v>
      </c>
      <c r="C297" s="8" t="s">
        <v>201</v>
      </c>
      <c r="D297" s="8" t="s">
        <v>288</v>
      </c>
      <c r="E297" s="20"/>
      <c r="F297" s="26"/>
      <c r="G297" s="12"/>
      <c r="H297" s="15"/>
      <c r="I297" s="15"/>
      <c r="J297" s="12"/>
      <c r="K297" s="15"/>
      <c r="L297" s="14"/>
      <c r="M297" s="12"/>
      <c r="N297" s="15"/>
      <c r="O297" s="14"/>
      <c r="P297" s="12"/>
      <c r="Q297" s="15"/>
      <c r="R297" s="14"/>
      <c r="S297" s="12"/>
      <c r="T297" s="15"/>
      <c r="U297" s="14"/>
      <c r="V297" s="12">
        <v>0</v>
      </c>
      <c r="W297" s="15"/>
      <c r="X297" s="14"/>
      <c r="Y297" s="12"/>
      <c r="Z297" s="15"/>
      <c r="AA297" s="14"/>
    </row>
    <row r="298" spans="1:29" ht="30" customHeight="1" x14ac:dyDescent="0.25">
      <c r="B298" s="8" t="s">
        <v>329</v>
      </c>
      <c r="C298" s="8" t="s">
        <v>201</v>
      </c>
      <c r="D298" s="8" t="s">
        <v>44</v>
      </c>
      <c r="E298" s="20"/>
      <c r="F298" s="26"/>
      <c r="G298" s="12"/>
      <c r="H298" s="15"/>
      <c r="I298" s="15"/>
      <c r="J298" s="12"/>
      <c r="K298" s="15"/>
      <c r="L298" s="14"/>
      <c r="M298" s="12"/>
      <c r="N298" s="15"/>
      <c r="O298" s="14"/>
      <c r="P298" s="12"/>
      <c r="Q298" s="15"/>
      <c r="R298" s="14"/>
      <c r="S298" s="12"/>
      <c r="T298" s="15"/>
      <c r="U298" s="14"/>
      <c r="V298" s="12">
        <v>0</v>
      </c>
      <c r="W298" s="15"/>
      <c r="X298" s="14"/>
      <c r="Y298" s="12"/>
      <c r="Z298" s="15"/>
      <c r="AA298" s="14"/>
    </row>
    <row r="299" spans="1:29" ht="30" customHeight="1" x14ac:dyDescent="0.25">
      <c r="B299" s="8" t="s">
        <v>330</v>
      </c>
      <c r="C299" s="8" t="s">
        <v>201</v>
      </c>
      <c r="D299" s="8" t="s">
        <v>335</v>
      </c>
      <c r="E299" s="20"/>
      <c r="F299" s="26"/>
      <c r="G299" s="12"/>
      <c r="H299" s="15"/>
      <c r="I299" s="15"/>
      <c r="J299" s="12"/>
      <c r="K299" s="15"/>
      <c r="L299" s="14"/>
      <c r="M299" s="12"/>
      <c r="N299" s="15"/>
      <c r="O299" s="14"/>
      <c r="P299" s="12"/>
      <c r="Q299" s="15"/>
      <c r="R299" s="14"/>
      <c r="S299" s="12"/>
      <c r="T299" s="15"/>
      <c r="U299" s="14"/>
      <c r="V299" s="12">
        <v>0</v>
      </c>
      <c r="W299" s="15"/>
      <c r="X299" s="14"/>
      <c r="Y299" s="12"/>
      <c r="Z299" s="15"/>
      <c r="AA299" s="14"/>
    </row>
    <row r="300" spans="1:29" ht="30" customHeight="1" thickBot="1" x14ac:dyDescent="0.3">
      <c r="B300" s="27" t="s">
        <v>331</v>
      </c>
      <c r="C300" s="27" t="s">
        <v>201</v>
      </c>
      <c r="D300" s="27" t="s">
        <v>206</v>
      </c>
      <c r="E300" s="35"/>
      <c r="F300" s="26"/>
      <c r="G300" s="28"/>
      <c r="H300" s="17"/>
      <c r="I300" s="17"/>
      <c r="J300" s="28"/>
      <c r="K300" s="17"/>
      <c r="L300" s="29"/>
      <c r="M300" s="28"/>
      <c r="N300" s="17"/>
      <c r="O300" s="29"/>
      <c r="P300" s="28"/>
      <c r="Q300" s="17"/>
      <c r="R300" s="29"/>
      <c r="S300" s="28"/>
      <c r="T300" s="17"/>
      <c r="U300" s="29"/>
      <c r="V300" s="28">
        <v>0</v>
      </c>
      <c r="W300" s="17"/>
      <c r="X300" s="29"/>
      <c r="Y300" s="28"/>
      <c r="Z300" s="17"/>
      <c r="AA300" s="29"/>
    </row>
    <row r="301" spans="1:29" ht="30" customHeight="1" thickTop="1" x14ac:dyDescent="0.25">
      <c r="B301" s="30" t="s">
        <v>72</v>
      </c>
      <c r="C301" s="30" t="s">
        <v>0</v>
      </c>
      <c r="D301" s="30" t="s">
        <v>73</v>
      </c>
      <c r="E301" s="36"/>
      <c r="F301" s="37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 t="str">
        <f>IF(SUM(P290:P300)=0,"",SUM(P290:P300))</f>
        <v/>
      </c>
      <c r="Q301" s="33"/>
      <c r="R301" s="34"/>
      <c r="S301" s="32" t="str">
        <f>IF(SUM(S290:S300)=0,"",SUM(S290:S300))</f>
        <v/>
      </c>
      <c r="T301" s="33"/>
      <c r="U301" s="34"/>
      <c r="V301" s="32">
        <f>IF(SUM(V290:V300)=0,"",SUM(V290:V300))</f>
        <v>1</v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1</v>
      </c>
    </row>
    <row r="302" spans="1:29" ht="30" customHeight="1" x14ac:dyDescent="0.25">
      <c r="B302" s="21"/>
      <c r="C302" s="21"/>
      <c r="D302" s="21"/>
      <c r="E302" s="23"/>
      <c r="F302" s="25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 t="str">
        <f>IF(SUM(L290:L292)=0,"",SUM(L290:L292))</f>
        <v/>
      </c>
      <c r="M302" s="12"/>
      <c r="N302" s="15"/>
      <c r="O302" s="15" t="str">
        <f>IF(SUM(O290:O292)=0,"",SUM(O290:O292))</f>
        <v/>
      </c>
      <c r="P302" s="12"/>
      <c r="Q302" s="15"/>
      <c r="R302" s="15" t="str">
        <f>IF(SUM(R290:R292)=0,"",SUM(R290:R292))</f>
        <v/>
      </c>
      <c r="S302" s="12"/>
      <c r="T302" s="15"/>
      <c r="U302" s="15" t="str">
        <f>IF(SUM(U290:U292)=0,"",SUM(U290:U292))</f>
        <v/>
      </c>
      <c r="V302" s="12"/>
      <c r="W302" s="15"/>
      <c r="X302" s="15">
        <f>IF(SUM(X290:X292)=0,"",SUM(X290:X292))</f>
        <v>5</v>
      </c>
      <c r="Y302" s="12"/>
      <c r="Z302" s="15"/>
      <c r="AA302" s="15" t="str">
        <f>IF(SUM(AA290:AA292)=0,"",SUM(AA290:AA292))</f>
        <v/>
      </c>
      <c r="AB302" s="2">
        <f>SUM(G302:AA302)</f>
        <v>5</v>
      </c>
      <c r="AC302" s="3">
        <f>INT(SUM(G302:AA302)/3)</f>
        <v>1</v>
      </c>
    </row>
    <row r="303" spans="1:29" ht="30" customHeight="1" thickBot="1" x14ac:dyDescent="0.3">
      <c r="B303" s="21"/>
      <c r="C303" s="21"/>
      <c r="D303" s="21"/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/>
      <c r="C304" s="21"/>
      <c r="D304" s="21"/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/>
      <c r="C305" s="21"/>
      <c r="D305" s="21"/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/>
      <c r="C306" s="21"/>
      <c r="D306" s="21"/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/>
      <c r="C307" s="21"/>
      <c r="D307" s="21"/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v>1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1</v>
      </c>
      <c r="F309" s="143"/>
      <c r="G309" s="143"/>
      <c r="H309" s="143"/>
      <c r="I309" s="143"/>
      <c r="J309" s="144">
        <f>INDEX(Diary!$C:$C,MATCH(A309,Diary!$A:$A,0))</f>
        <v>41890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MICKY QUINN'S SHIRT</v>
      </c>
      <c r="C311" s="131"/>
      <c r="D311" s="132"/>
      <c r="E311" s="136" t="str">
        <f>INDEX(Owners!$A:$A,MATCH(B311,Owners!$B:$B,0))</f>
        <v>Andy Charleston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v>9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 t="s">
        <v>26</v>
      </c>
      <c r="C313" s="8" t="s">
        <v>0</v>
      </c>
      <c r="D313" s="8" t="s">
        <v>27</v>
      </c>
      <c r="E313" s="84"/>
      <c r="F313" s="26"/>
      <c r="G313" s="9"/>
      <c r="H313" s="10"/>
      <c r="I313" s="11"/>
      <c r="J313" s="12"/>
      <c r="K313" s="13" t="s">
        <v>397</v>
      </c>
      <c r="L313" s="14"/>
      <c r="M313" s="12"/>
      <c r="N313" s="13" t="s">
        <v>397</v>
      </c>
      <c r="O313" s="14"/>
      <c r="P313" s="12"/>
      <c r="Q313" s="13" t="s">
        <v>397</v>
      </c>
      <c r="R313" s="14"/>
      <c r="S313" s="12"/>
      <c r="T313" s="13" t="s">
        <v>397</v>
      </c>
      <c r="U313" s="14"/>
      <c r="V313" s="12"/>
      <c r="W313" s="13" t="s">
        <v>397</v>
      </c>
      <c r="X313" s="14">
        <v>0</v>
      </c>
      <c r="Y313" s="12"/>
      <c r="Z313" s="13" t="s">
        <v>397</v>
      </c>
      <c r="AA313" s="14"/>
    </row>
    <row r="314" spans="1:28" ht="30" customHeight="1" x14ac:dyDescent="0.25">
      <c r="B314" s="8" t="s">
        <v>102</v>
      </c>
      <c r="C314" s="8" t="s">
        <v>79</v>
      </c>
      <c r="D314" s="8" t="s">
        <v>64</v>
      </c>
      <c r="E314" s="8"/>
      <c r="F314" s="26"/>
      <c r="G314" s="12"/>
      <c r="H314" s="13"/>
      <c r="I314" s="15"/>
      <c r="J314" s="12"/>
      <c r="K314" s="13" t="s">
        <v>397</v>
      </c>
      <c r="L314" s="14"/>
      <c r="M314" s="12"/>
      <c r="N314" s="13" t="s">
        <v>397</v>
      </c>
      <c r="O314" s="14"/>
      <c r="P314" s="12"/>
      <c r="Q314" s="13" t="s">
        <v>397</v>
      </c>
      <c r="R314" s="14"/>
      <c r="S314" s="12"/>
      <c r="T314" s="13" t="s">
        <v>397</v>
      </c>
      <c r="U314" s="14"/>
      <c r="V314" s="12">
        <v>0</v>
      </c>
      <c r="W314" s="13" t="s">
        <v>397</v>
      </c>
      <c r="X314" s="14">
        <v>2</v>
      </c>
      <c r="Y314" s="12"/>
      <c r="Z314" s="13" t="s">
        <v>397</v>
      </c>
      <c r="AA314" s="14"/>
    </row>
    <row r="315" spans="1:28" ht="30" customHeight="1" x14ac:dyDescent="0.25">
      <c r="B315" s="8" t="s">
        <v>105</v>
      </c>
      <c r="C315" s="8" t="s">
        <v>79</v>
      </c>
      <c r="D315" s="8" t="s">
        <v>71</v>
      </c>
      <c r="E315" s="8"/>
      <c r="F315" s="26"/>
      <c r="G315" s="12"/>
      <c r="H315" s="13"/>
      <c r="I315" s="15"/>
      <c r="J315" s="12"/>
      <c r="K315" s="13" t="s">
        <v>397</v>
      </c>
      <c r="L315" s="14"/>
      <c r="M315" s="12"/>
      <c r="N315" s="13" t="s">
        <v>397</v>
      </c>
      <c r="O315" s="14"/>
      <c r="P315" s="12"/>
      <c r="Q315" s="13" t="s">
        <v>397</v>
      </c>
      <c r="R315" s="14"/>
      <c r="S315" s="12"/>
      <c r="T315" s="13" t="s">
        <v>397</v>
      </c>
      <c r="U315" s="14"/>
      <c r="V315" s="12">
        <v>0</v>
      </c>
      <c r="W315" s="13" t="s">
        <v>397</v>
      </c>
      <c r="X315" s="14">
        <v>2</v>
      </c>
      <c r="Y315" s="12"/>
      <c r="Z315" s="13" t="s">
        <v>397</v>
      </c>
      <c r="AA315" s="14"/>
    </row>
    <row r="316" spans="1:28" ht="30" customHeight="1" x14ac:dyDescent="0.25">
      <c r="B316" s="8" t="s">
        <v>147</v>
      </c>
      <c r="C316" s="8" t="s">
        <v>130</v>
      </c>
      <c r="D316" s="8" t="s">
        <v>49</v>
      </c>
      <c r="E316" s="8"/>
      <c r="F316" s="26"/>
      <c r="G316" s="12"/>
      <c r="H316" s="15"/>
      <c r="I316" s="15"/>
      <c r="J316" s="12"/>
      <c r="K316" s="15"/>
      <c r="L316" s="14"/>
      <c r="M316" s="12"/>
      <c r="N316" s="15"/>
      <c r="O316" s="14"/>
      <c r="P316" s="12"/>
      <c r="Q316" s="15"/>
      <c r="R316" s="14"/>
      <c r="S316" s="12"/>
      <c r="T316" s="15"/>
      <c r="U316" s="14"/>
      <c r="V316" s="12">
        <v>0</v>
      </c>
      <c r="W316" s="15"/>
      <c r="X316" s="14"/>
      <c r="Y316" s="12"/>
      <c r="Z316" s="15"/>
      <c r="AA316" s="14"/>
    </row>
    <row r="317" spans="1:28" ht="30" customHeight="1" x14ac:dyDescent="0.25">
      <c r="B317" s="8" t="s">
        <v>155</v>
      </c>
      <c r="C317" s="8" t="s">
        <v>130</v>
      </c>
      <c r="D317" s="8" t="s">
        <v>17</v>
      </c>
      <c r="E317" s="8"/>
      <c r="F317" s="26"/>
      <c r="G317" s="12"/>
      <c r="H317" s="15"/>
      <c r="I317" s="15"/>
      <c r="J317" s="12"/>
      <c r="K317" s="15"/>
      <c r="L317" s="14"/>
      <c r="M317" s="12"/>
      <c r="N317" s="15"/>
      <c r="O317" s="14"/>
      <c r="P317" s="12"/>
      <c r="Q317" s="15"/>
      <c r="R317" s="14"/>
      <c r="S317" s="12"/>
      <c r="T317" s="15"/>
      <c r="U317" s="14"/>
      <c r="V317" s="12">
        <v>0</v>
      </c>
      <c r="W317" s="15"/>
      <c r="X317" s="14"/>
      <c r="Y317" s="12"/>
      <c r="Z317" s="15"/>
      <c r="AA317" s="14"/>
    </row>
    <row r="318" spans="1:28" ht="30" customHeight="1" x14ac:dyDescent="0.25">
      <c r="B318" s="8" t="s">
        <v>159</v>
      </c>
      <c r="C318" s="8" t="s">
        <v>130</v>
      </c>
      <c r="D318" s="8" t="s">
        <v>8</v>
      </c>
      <c r="E318" s="8"/>
      <c r="F318" s="26"/>
      <c r="G318" s="12"/>
      <c r="H318" s="15"/>
      <c r="I318" s="15"/>
      <c r="J318" s="12"/>
      <c r="K318" s="15"/>
      <c r="L318" s="14"/>
      <c r="M318" s="12"/>
      <c r="N318" s="15"/>
      <c r="O318" s="14"/>
      <c r="P318" s="12"/>
      <c r="Q318" s="15"/>
      <c r="R318" s="14"/>
      <c r="S318" s="12"/>
      <c r="T318" s="15"/>
      <c r="U318" s="14"/>
      <c r="V318" s="12">
        <v>0</v>
      </c>
      <c r="W318" s="15"/>
      <c r="X318" s="14"/>
      <c r="Y318" s="12"/>
      <c r="Z318" s="15"/>
      <c r="AA318" s="14"/>
    </row>
    <row r="319" spans="1:28" ht="30" customHeight="1" x14ac:dyDescent="0.25">
      <c r="B319" s="8" t="s">
        <v>217</v>
      </c>
      <c r="C319" s="8" t="s">
        <v>201</v>
      </c>
      <c r="D319" s="8" t="s">
        <v>60</v>
      </c>
      <c r="E319" s="8"/>
      <c r="F319" s="26"/>
      <c r="G319" s="12"/>
      <c r="H319" s="15"/>
      <c r="I319" s="15"/>
      <c r="J319" s="12"/>
      <c r="K319" s="15"/>
      <c r="L319" s="14"/>
      <c r="M319" s="12"/>
      <c r="N319" s="15"/>
      <c r="O319" s="14"/>
      <c r="P319" s="12"/>
      <c r="Q319" s="15"/>
      <c r="R319" s="14"/>
      <c r="S319" s="12"/>
      <c r="T319" s="15"/>
      <c r="U319" s="14"/>
      <c r="V319" s="12">
        <v>0</v>
      </c>
      <c r="W319" s="15"/>
      <c r="X319" s="14"/>
      <c r="Y319" s="12"/>
      <c r="Z319" s="15"/>
      <c r="AA319" s="14"/>
    </row>
    <row r="320" spans="1:28" ht="30" customHeight="1" x14ac:dyDescent="0.25">
      <c r="B320" s="8" t="s">
        <v>218</v>
      </c>
      <c r="C320" s="8" t="s">
        <v>201</v>
      </c>
      <c r="D320" s="8" t="s">
        <v>62</v>
      </c>
      <c r="E320" s="8"/>
      <c r="F320" s="26"/>
      <c r="G320" s="12"/>
      <c r="H320" s="15"/>
      <c r="I320" s="15"/>
      <c r="J320" s="12"/>
      <c r="K320" s="15"/>
      <c r="L320" s="14"/>
      <c r="M320" s="12"/>
      <c r="N320" s="15"/>
      <c r="O320" s="14"/>
      <c r="P320" s="12"/>
      <c r="Q320" s="15"/>
      <c r="R320" s="14"/>
      <c r="S320" s="12"/>
      <c r="T320" s="15"/>
      <c r="U320" s="14"/>
      <c r="V320" s="12">
        <v>0</v>
      </c>
      <c r="W320" s="15"/>
      <c r="X320" s="14"/>
      <c r="Y320" s="12"/>
      <c r="Z320" s="15"/>
      <c r="AA320" s="14"/>
    </row>
    <row r="321" spans="1:29" ht="30" customHeight="1" x14ac:dyDescent="0.25">
      <c r="B321" s="8" t="s">
        <v>223</v>
      </c>
      <c r="C321" s="8" t="s">
        <v>201</v>
      </c>
      <c r="D321" s="8" t="s">
        <v>175</v>
      </c>
      <c r="E321" s="8"/>
      <c r="F321" s="26"/>
      <c r="G321" s="12"/>
      <c r="H321" s="15"/>
      <c r="I321" s="15"/>
      <c r="J321" s="12"/>
      <c r="K321" s="15"/>
      <c r="L321" s="14"/>
      <c r="M321" s="12"/>
      <c r="N321" s="15"/>
      <c r="O321" s="14"/>
      <c r="P321" s="12"/>
      <c r="Q321" s="15"/>
      <c r="R321" s="14"/>
      <c r="S321" s="12"/>
      <c r="T321" s="15"/>
      <c r="U321" s="14"/>
      <c r="V321" s="12">
        <v>0</v>
      </c>
      <c r="W321" s="15"/>
      <c r="X321" s="14"/>
      <c r="Y321" s="12"/>
      <c r="Z321" s="15"/>
      <c r="AA321" s="14"/>
    </row>
    <row r="322" spans="1:29" ht="30" customHeight="1" x14ac:dyDescent="0.25">
      <c r="B322" s="8" t="s">
        <v>235</v>
      </c>
      <c r="C322" s="8" t="s">
        <v>201</v>
      </c>
      <c r="D322" s="8" t="s">
        <v>66</v>
      </c>
      <c r="E322" s="8"/>
      <c r="F322" s="26"/>
      <c r="G322" s="12"/>
      <c r="H322" s="15"/>
      <c r="I322" s="15"/>
      <c r="J322" s="12"/>
      <c r="K322" s="15"/>
      <c r="L322" s="14"/>
      <c r="M322" s="12"/>
      <c r="N322" s="15"/>
      <c r="O322" s="14"/>
      <c r="P322" s="12"/>
      <c r="Q322" s="15"/>
      <c r="R322" s="14"/>
      <c r="S322" s="12"/>
      <c r="T322" s="15"/>
      <c r="U322" s="14"/>
      <c r="V322" s="12">
        <v>1</v>
      </c>
      <c r="W322" s="15"/>
      <c r="X322" s="14"/>
      <c r="Y322" s="12"/>
      <c r="Z322" s="15"/>
      <c r="AA322" s="14"/>
    </row>
    <row r="323" spans="1:29" ht="30" customHeight="1" thickBot="1" x14ac:dyDescent="0.3">
      <c r="B323" s="27" t="s">
        <v>316</v>
      </c>
      <c r="C323" s="27" t="s">
        <v>201</v>
      </c>
      <c r="D323" s="27" t="s">
        <v>273</v>
      </c>
      <c r="E323" s="27"/>
      <c r="F323" s="26"/>
      <c r="G323" s="28"/>
      <c r="H323" s="17"/>
      <c r="I323" s="17"/>
      <c r="J323" s="28"/>
      <c r="K323" s="17"/>
      <c r="L323" s="29"/>
      <c r="M323" s="28"/>
      <c r="N323" s="17"/>
      <c r="O323" s="29"/>
      <c r="P323" s="28"/>
      <c r="Q323" s="17"/>
      <c r="R323" s="29"/>
      <c r="S323" s="28"/>
      <c r="T323" s="17"/>
      <c r="U323" s="29"/>
      <c r="V323" s="28">
        <v>0</v>
      </c>
      <c r="W323" s="17"/>
      <c r="X323" s="29"/>
      <c r="Y323" s="28"/>
      <c r="Z323" s="17"/>
      <c r="AA323" s="29"/>
    </row>
    <row r="324" spans="1:29" ht="30" customHeight="1" thickTop="1" x14ac:dyDescent="0.25">
      <c r="B324" s="30" t="s">
        <v>212</v>
      </c>
      <c r="C324" s="30" t="s">
        <v>201</v>
      </c>
      <c r="D324" s="30" t="s">
        <v>47</v>
      </c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 t="str">
        <f>IF(SUM(J313:J323)=0,"",SUM(J313:J323))</f>
        <v/>
      </c>
      <c r="K324" s="33"/>
      <c r="L324" s="34"/>
      <c r="M324" s="32" t="str">
        <f>IF(SUM(M313:M323)=0,"",SUM(M313:M323))</f>
        <v/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>
        <f>IF(SUM(V313:V323)=0,"",SUM(V313:V323))</f>
        <v>1</v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1</v>
      </c>
    </row>
    <row r="325" spans="1:29" ht="30" customHeight="1" x14ac:dyDescent="0.25">
      <c r="B325" s="21"/>
      <c r="C325" s="21"/>
      <c r="D325" s="21"/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 t="str">
        <f>IF(SUM(O313:O315)=0,"",SUM(O313:O315))</f>
        <v/>
      </c>
      <c r="P325" s="12"/>
      <c r="Q325" s="15"/>
      <c r="R325" s="15" t="str">
        <f>IF(SUM(R313:R315)=0,"",SUM(R313:R315))</f>
        <v/>
      </c>
      <c r="S325" s="12"/>
      <c r="T325" s="15"/>
      <c r="U325" s="15" t="str">
        <f>IF(SUM(U313:U315)=0,"",SUM(U313:U315))</f>
        <v/>
      </c>
      <c r="V325" s="12"/>
      <c r="W325" s="15"/>
      <c r="X325" s="15">
        <f>IF(SUM(X313:X315)=0,"",SUM(X313:X315))</f>
        <v>4</v>
      </c>
      <c r="Y325" s="12"/>
      <c r="Z325" s="15"/>
      <c r="AA325" s="15" t="str">
        <f>IF(SUM(AA313:AA315)=0,"",SUM(AA313:AA315))</f>
        <v/>
      </c>
      <c r="AB325" s="2">
        <f>SUM(G325:AA325)</f>
        <v>4</v>
      </c>
      <c r="AC325" s="3">
        <f>INT(SUM(G325:AA325)/3)</f>
        <v>1</v>
      </c>
    </row>
    <row r="326" spans="1:29" ht="30" customHeight="1" thickBot="1" x14ac:dyDescent="0.3">
      <c r="B326" s="21"/>
      <c r="C326" s="21"/>
      <c r="D326" s="21"/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/>
      <c r="C327" s="21"/>
      <c r="D327" s="21"/>
      <c r="E327" s="21"/>
      <c r="F327" s="18"/>
      <c r="G327" s="124">
        <f>IF((AB324-AC325)&lt;0,0,AB324-AC325)</f>
        <v>0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/>
      <c r="C328" s="21"/>
      <c r="D328" s="21"/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/>
      <c r="C329" s="21"/>
      <c r="D329" s="21"/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/>
      <c r="C330" s="21"/>
      <c r="D330" s="21"/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BRUSH IT, MUNCH, AND GAG BACK</v>
      </c>
      <c r="C332" s="131"/>
      <c r="D332" s="132"/>
      <c r="E332" s="136" t="str">
        <f>INDEX(Owners!$A:$A,MATCH(B332,Owners!$B:$B,0))</f>
        <v>Howard Bradley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v>9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 t="s">
        <v>53</v>
      </c>
      <c r="C334" s="8" t="s">
        <v>0</v>
      </c>
      <c r="D334" s="8" t="s">
        <v>54</v>
      </c>
      <c r="E334" s="85"/>
      <c r="F334" s="26"/>
      <c r="G334" s="9"/>
      <c r="H334" s="10"/>
      <c r="I334" s="11"/>
      <c r="J334" s="12"/>
      <c r="K334" s="13" t="s">
        <v>397</v>
      </c>
      <c r="L334" s="14"/>
      <c r="M334" s="12"/>
      <c r="N334" s="13" t="s">
        <v>397</v>
      </c>
      <c r="O334" s="14"/>
      <c r="P334" s="12"/>
      <c r="Q334" s="13" t="s">
        <v>397</v>
      </c>
      <c r="R334" s="14"/>
      <c r="S334" s="12"/>
      <c r="T334" s="13" t="s">
        <v>397</v>
      </c>
      <c r="U334" s="14"/>
      <c r="V334" s="12"/>
      <c r="W334" s="13" t="s">
        <v>397</v>
      </c>
      <c r="X334" s="14">
        <v>0</v>
      </c>
      <c r="Y334" s="12"/>
      <c r="Z334" s="13" t="s">
        <v>397</v>
      </c>
      <c r="AA334" s="14"/>
    </row>
    <row r="335" spans="1:29" ht="30" customHeight="1" x14ac:dyDescent="0.25">
      <c r="B335" s="8" t="s">
        <v>117</v>
      </c>
      <c r="C335" s="8" t="s">
        <v>79</v>
      </c>
      <c r="D335" s="8" t="s">
        <v>64</v>
      </c>
      <c r="E335" s="20"/>
      <c r="F335" s="26"/>
      <c r="G335" s="12"/>
      <c r="H335" s="13"/>
      <c r="I335" s="15"/>
      <c r="J335" s="12"/>
      <c r="K335" s="13" t="s">
        <v>397</v>
      </c>
      <c r="L335" s="14"/>
      <c r="M335" s="12"/>
      <c r="N335" s="13" t="s">
        <v>397</v>
      </c>
      <c r="O335" s="14"/>
      <c r="P335" s="12"/>
      <c r="Q335" s="13" t="s">
        <v>397</v>
      </c>
      <c r="R335" s="14"/>
      <c r="S335" s="12"/>
      <c r="T335" s="13" t="s">
        <v>397</v>
      </c>
      <c r="U335" s="14"/>
      <c r="V335" s="12">
        <v>0</v>
      </c>
      <c r="W335" s="13" t="s">
        <v>397</v>
      </c>
      <c r="X335" s="14">
        <v>2</v>
      </c>
      <c r="Y335" s="12"/>
      <c r="Z335" s="13" t="s">
        <v>397</v>
      </c>
      <c r="AA335" s="14"/>
    </row>
    <row r="336" spans="1:29" ht="30" customHeight="1" x14ac:dyDescent="0.25">
      <c r="B336" s="8" t="s">
        <v>129</v>
      </c>
      <c r="C336" s="8" t="s">
        <v>79</v>
      </c>
      <c r="D336" s="8" t="s">
        <v>73</v>
      </c>
      <c r="E336" s="20"/>
      <c r="F336" s="26"/>
      <c r="G336" s="12"/>
      <c r="H336" s="13"/>
      <c r="I336" s="15"/>
      <c r="J336" s="12"/>
      <c r="K336" s="13" t="s">
        <v>397</v>
      </c>
      <c r="L336" s="14"/>
      <c r="M336" s="12"/>
      <c r="N336" s="13" t="s">
        <v>397</v>
      </c>
      <c r="O336" s="14"/>
      <c r="P336" s="12"/>
      <c r="Q336" s="13" t="s">
        <v>397</v>
      </c>
      <c r="R336" s="14"/>
      <c r="S336" s="12"/>
      <c r="T336" s="13" t="s">
        <v>397</v>
      </c>
      <c r="U336" s="14"/>
      <c r="V336" s="12">
        <v>0</v>
      </c>
      <c r="W336" s="13" t="s">
        <v>397</v>
      </c>
      <c r="X336" s="14">
        <v>1</v>
      </c>
      <c r="Y336" s="12"/>
      <c r="Z336" s="13" t="s">
        <v>397</v>
      </c>
      <c r="AA336" s="14"/>
    </row>
    <row r="337" spans="2:29" ht="30" customHeight="1" x14ac:dyDescent="0.25">
      <c r="B337" s="8" t="s">
        <v>183</v>
      </c>
      <c r="C337" s="8" t="s">
        <v>130</v>
      </c>
      <c r="D337" s="8" t="s">
        <v>17</v>
      </c>
      <c r="E337" s="20"/>
      <c r="F337" s="26"/>
      <c r="G337" s="12"/>
      <c r="H337" s="15"/>
      <c r="I337" s="15"/>
      <c r="J337" s="12"/>
      <c r="K337" s="15"/>
      <c r="L337" s="14"/>
      <c r="M337" s="12"/>
      <c r="N337" s="15"/>
      <c r="O337" s="14"/>
      <c r="P337" s="12"/>
      <c r="Q337" s="15"/>
      <c r="R337" s="14"/>
      <c r="S337" s="12"/>
      <c r="T337" s="15"/>
      <c r="U337" s="14"/>
      <c r="V337" s="12">
        <v>2</v>
      </c>
      <c r="W337" s="15"/>
      <c r="X337" s="14"/>
      <c r="Y337" s="12"/>
      <c r="Z337" s="15"/>
      <c r="AA337" s="14"/>
    </row>
    <row r="338" spans="2:29" ht="30" customHeight="1" x14ac:dyDescent="0.25">
      <c r="B338" s="8" t="s">
        <v>188</v>
      </c>
      <c r="C338" s="8" t="s">
        <v>130</v>
      </c>
      <c r="D338" s="8" t="s">
        <v>68</v>
      </c>
      <c r="E338" s="20"/>
      <c r="F338" s="26"/>
      <c r="G338" s="12"/>
      <c r="H338" s="15"/>
      <c r="I338" s="15"/>
      <c r="J338" s="12"/>
      <c r="K338" s="15"/>
      <c r="L338" s="14"/>
      <c r="M338" s="12"/>
      <c r="N338" s="15"/>
      <c r="O338" s="14"/>
      <c r="P338" s="12"/>
      <c r="Q338" s="15"/>
      <c r="R338" s="14"/>
      <c r="S338" s="12"/>
      <c r="T338" s="15"/>
      <c r="U338" s="14"/>
      <c r="V338" s="12">
        <v>0</v>
      </c>
      <c r="W338" s="15"/>
      <c r="X338" s="14"/>
      <c r="Y338" s="12"/>
      <c r="Z338" s="15"/>
      <c r="AA338" s="14"/>
    </row>
    <row r="339" spans="2:29" ht="30" customHeight="1" x14ac:dyDescent="0.25">
      <c r="B339" s="8" t="s">
        <v>189</v>
      </c>
      <c r="C339" s="8" t="s">
        <v>130</v>
      </c>
      <c r="D339" s="8" t="s">
        <v>190</v>
      </c>
      <c r="E339" s="20"/>
      <c r="F339" s="26"/>
      <c r="G339" s="12"/>
      <c r="H339" s="15"/>
      <c r="I339" s="15"/>
      <c r="J339" s="12"/>
      <c r="K339" s="15"/>
      <c r="L339" s="14"/>
      <c r="M339" s="12"/>
      <c r="N339" s="15"/>
      <c r="O339" s="14"/>
      <c r="P339" s="12"/>
      <c r="Q339" s="15"/>
      <c r="R339" s="14"/>
      <c r="S339" s="12"/>
      <c r="T339" s="15"/>
      <c r="U339" s="14"/>
      <c r="V339" s="12">
        <v>0</v>
      </c>
      <c r="W339" s="15"/>
      <c r="X339" s="14"/>
      <c r="Y339" s="12"/>
      <c r="Z339" s="15"/>
      <c r="AA339" s="14"/>
    </row>
    <row r="340" spans="2:29" ht="30" customHeight="1" x14ac:dyDescent="0.25">
      <c r="B340" s="8" t="s">
        <v>281</v>
      </c>
      <c r="C340" s="8" t="s">
        <v>201</v>
      </c>
      <c r="D340" s="8" t="s">
        <v>35</v>
      </c>
      <c r="E340" s="20"/>
      <c r="F340" s="26"/>
      <c r="G340" s="12"/>
      <c r="H340" s="15"/>
      <c r="I340" s="15"/>
      <c r="J340" s="12"/>
      <c r="K340" s="15"/>
      <c r="L340" s="14"/>
      <c r="M340" s="12"/>
      <c r="N340" s="15"/>
      <c r="O340" s="14"/>
      <c r="P340" s="12"/>
      <c r="Q340" s="15"/>
      <c r="R340" s="14"/>
      <c r="S340" s="12"/>
      <c r="T340" s="15"/>
      <c r="U340" s="14"/>
      <c r="V340" s="12">
        <v>0</v>
      </c>
      <c r="W340" s="15"/>
      <c r="X340" s="14"/>
      <c r="Y340" s="12"/>
      <c r="Z340" s="15"/>
      <c r="AA340" s="14"/>
    </row>
    <row r="341" spans="2:29" ht="30" customHeight="1" x14ac:dyDescent="0.25">
      <c r="B341" s="8" t="s">
        <v>297</v>
      </c>
      <c r="C341" s="8" t="s">
        <v>201</v>
      </c>
      <c r="D341" s="8" t="s">
        <v>266</v>
      </c>
      <c r="E341" s="20"/>
      <c r="F341" s="26"/>
      <c r="G341" s="12"/>
      <c r="H341" s="15"/>
      <c r="I341" s="15"/>
      <c r="J341" s="12"/>
      <c r="K341" s="15"/>
      <c r="L341" s="14"/>
      <c r="M341" s="12"/>
      <c r="N341" s="15"/>
      <c r="O341" s="14"/>
      <c r="P341" s="12"/>
      <c r="Q341" s="15"/>
      <c r="R341" s="14"/>
      <c r="S341" s="12"/>
      <c r="T341" s="15"/>
      <c r="U341" s="14"/>
      <c r="V341" s="12">
        <v>0</v>
      </c>
      <c r="W341" s="15"/>
      <c r="X341" s="14"/>
      <c r="Y341" s="12"/>
      <c r="Z341" s="15"/>
      <c r="AA341" s="14"/>
    </row>
    <row r="342" spans="2:29" ht="30" customHeight="1" x14ac:dyDescent="0.25">
      <c r="B342" s="8" t="s">
        <v>304</v>
      </c>
      <c r="C342" s="8" t="s">
        <v>201</v>
      </c>
      <c r="D342" s="8" t="s">
        <v>60</v>
      </c>
      <c r="E342" s="20"/>
      <c r="F342" s="26"/>
      <c r="G342" s="12"/>
      <c r="H342" s="15"/>
      <c r="I342" s="15"/>
      <c r="J342" s="12"/>
      <c r="K342" s="15"/>
      <c r="L342" s="14"/>
      <c r="M342" s="12"/>
      <c r="N342" s="15"/>
      <c r="O342" s="14"/>
      <c r="P342" s="12"/>
      <c r="Q342" s="15"/>
      <c r="R342" s="14"/>
      <c r="S342" s="12"/>
      <c r="T342" s="15"/>
      <c r="U342" s="14"/>
      <c r="V342" s="12">
        <v>0</v>
      </c>
      <c r="W342" s="15"/>
      <c r="X342" s="14"/>
      <c r="Y342" s="12"/>
      <c r="Z342" s="15"/>
      <c r="AA342" s="14"/>
    </row>
    <row r="343" spans="2:29" ht="30" customHeight="1" x14ac:dyDescent="0.25">
      <c r="B343" s="8" t="s">
        <v>306</v>
      </c>
      <c r="C343" s="8" t="s">
        <v>201</v>
      </c>
      <c r="D343" s="8" t="s">
        <v>27</v>
      </c>
      <c r="E343" s="20"/>
      <c r="F343" s="26"/>
      <c r="G343" s="12"/>
      <c r="H343" s="15"/>
      <c r="I343" s="15"/>
      <c r="J343" s="12"/>
      <c r="K343" s="15"/>
      <c r="L343" s="14"/>
      <c r="M343" s="12"/>
      <c r="N343" s="15"/>
      <c r="O343" s="14"/>
      <c r="P343" s="12"/>
      <c r="Q343" s="15"/>
      <c r="R343" s="14"/>
      <c r="S343" s="12"/>
      <c r="T343" s="15"/>
      <c r="U343" s="14"/>
      <c r="V343" s="12">
        <v>0</v>
      </c>
      <c r="W343" s="15"/>
      <c r="X343" s="14"/>
      <c r="Y343" s="12"/>
      <c r="Z343" s="15"/>
      <c r="AA343" s="14"/>
    </row>
    <row r="344" spans="2:29" ht="30" customHeight="1" thickBot="1" x14ac:dyDescent="0.3">
      <c r="B344" s="27" t="s">
        <v>308</v>
      </c>
      <c r="C344" s="27" t="s">
        <v>201</v>
      </c>
      <c r="D344" s="27" t="s">
        <v>206</v>
      </c>
      <c r="E344" s="35"/>
      <c r="F344" s="26"/>
      <c r="G344" s="28"/>
      <c r="H344" s="17"/>
      <c r="I344" s="17"/>
      <c r="J344" s="28"/>
      <c r="K344" s="17"/>
      <c r="L344" s="29"/>
      <c r="M344" s="28"/>
      <c r="N344" s="17"/>
      <c r="O344" s="29"/>
      <c r="P344" s="28"/>
      <c r="Q344" s="17"/>
      <c r="R344" s="29"/>
      <c r="S344" s="28"/>
      <c r="T344" s="17"/>
      <c r="U344" s="29"/>
      <c r="V344" s="28">
        <v>0</v>
      </c>
      <c r="W344" s="17"/>
      <c r="X344" s="29"/>
      <c r="Y344" s="28"/>
      <c r="Z344" s="17"/>
      <c r="AA344" s="29"/>
    </row>
    <row r="345" spans="2:29" ht="30" customHeight="1" thickTop="1" x14ac:dyDescent="0.25">
      <c r="B345" s="30" t="s">
        <v>61</v>
      </c>
      <c r="C345" s="30" t="s">
        <v>0</v>
      </c>
      <c r="D345" s="30" t="s">
        <v>62</v>
      </c>
      <c r="E345" s="36"/>
      <c r="F345" s="37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 t="str">
        <f>IF(SUM(M334:M344)=0,"",SUM(M334:M344))</f>
        <v/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>
        <f>IF(SUM(V334:V344)=0,"",SUM(V334:V344))</f>
        <v>2</v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2</v>
      </c>
    </row>
    <row r="346" spans="2:29" ht="30" customHeight="1" x14ac:dyDescent="0.25">
      <c r="B346" s="21" t="s">
        <v>143</v>
      </c>
      <c r="C346" s="21" t="s">
        <v>130</v>
      </c>
      <c r="D346" s="21" t="s">
        <v>8</v>
      </c>
      <c r="E346" s="23"/>
      <c r="F346" s="25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 t="str">
        <f>IF(SUM(L334:L336)=0,"",SUM(L334:L336))</f>
        <v/>
      </c>
      <c r="M346" s="12"/>
      <c r="N346" s="15"/>
      <c r="O346" s="15" t="str">
        <f>IF(SUM(O334:O336)=0,"",SUM(O334:O336))</f>
        <v/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>
        <f>IF(SUM(X334:X336)=0,"",SUM(X334:X336))</f>
        <v>3</v>
      </c>
      <c r="Y346" s="12"/>
      <c r="Z346" s="15"/>
      <c r="AA346" s="15" t="str">
        <f>IF(SUM(AA334:AA336)=0,"",SUM(AA334:AA336))</f>
        <v/>
      </c>
      <c r="AB346" s="2">
        <f>SUM(G346:AA346)</f>
        <v>3</v>
      </c>
      <c r="AC346" s="3">
        <f>INT(SUM(G346:AA346)/3)</f>
        <v>1</v>
      </c>
    </row>
    <row r="347" spans="2:29" ht="30" customHeight="1" thickBot="1" x14ac:dyDescent="0.3">
      <c r="B347" s="21" t="s">
        <v>148</v>
      </c>
      <c r="C347" s="21" t="s">
        <v>130</v>
      </c>
      <c r="D347" s="21" t="s">
        <v>25</v>
      </c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 t="s">
        <v>256</v>
      </c>
      <c r="C348" s="21" t="s">
        <v>201</v>
      </c>
      <c r="D348" s="21" t="s">
        <v>30</v>
      </c>
      <c r="E348" s="24"/>
      <c r="F348" s="18"/>
      <c r="G348" s="124">
        <f>IF((AB345-AC346)&lt;0,0,AB345-AC346)</f>
        <v>1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 t="s">
        <v>303</v>
      </c>
      <c r="C349" s="21" t="s">
        <v>201</v>
      </c>
      <c r="D349" s="21" t="s">
        <v>273</v>
      </c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 t="s">
        <v>310</v>
      </c>
      <c r="C350" s="21" t="s">
        <v>201</v>
      </c>
      <c r="D350" s="21" t="s">
        <v>311</v>
      </c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 t="s">
        <v>312</v>
      </c>
      <c r="C351" s="21" t="s">
        <v>201</v>
      </c>
      <c r="D351" s="21" t="s">
        <v>41</v>
      </c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G348:I349"/>
    <mergeCell ref="G19:I20"/>
    <mergeCell ref="G40:I41"/>
    <mergeCell ref="G63:I64"/>
    <mergeCell ref="G84:I85"/>
    <mergeCell ref="G107:I108"/>
    <mergeCell ref="G128:I129"/>
    <mergeCell ref="G151:I152"/>
    <mergeCell ref="G172:I173"/>
    <mergeCell ref="G195:I196"/>
    <mergeCell ref="B1:D1"/>
    <mergeCell ref="E1:I1"/>
    <mergeCell ref="J1:AA1"/>
    <mergeCell ref="B45:D45"/>
    <mergeCell ref="E45:I45"/>
    <mergeCell ref="J45:AA45"/>
    <mergeCell ref="B24:D25"/>
    <mergeCell ref="E24:F25"/>
    <mergeCell ref="G24:I24"/>
    <mergeCell ref="J24:L24"/>
    <mergeCell ref="M24:O24"/>
    <mergeCell ref="P24:R24"/>
    <mergeCell ref="S24:U24"/>
    <mergeCell ref="V24:X24"/>
    <mergeCell ref="Y24:AA24"/>
    <mergeCell ref="Y3:AA3"/>
    <mergeCell ref="E3:F4"/>
    <mergeCell ref="B3:D4"/>
    <mergeCell ref="G3:I3"/>
    <mergeCell ref="J3:L3"/>
    <mergeCell ref="M3:O3"/>
    <mergeCell ref="P3:R3"/>
    <mergeCell ref="S3:U3"/>
    <mergeCell ref="V3:X3"/>
    <mergeCell ref="S47:U47"/>
    <mergeCell ref="V47:X47"/>
    <mergeCell ref="Y47:AA47"/>
    <mergeCell ref="B68:D69"/>
    <mergeCell ref="E68:F69"/>
    <mergeCell ref="G68:I68"/>
    <mergeCell ref="J68:L68"/>
    <mergeCell ref="M68:O68"/>
    <mergeCell ref="P68:R68"/>
    <mergeCell ref="S68:U68"/>
    <mergeCell ref="B47:D48"/>
    <mergeCell ref="E47:F48"/>
    <mergeCell ref="G47:I47"/>
    <mergeCell ref="J47:L47"/>
    <mergeCell ref="M47:O47"/>
    <mergeCell ref="P47:R47"/>
    <mergeCell ref="V68:X68"/>
    <mergeCell ref="Y68:AA68"/>
    <mergeCell ref="B89:D89"/>
    <mergeCell ref="E89:I89"/>
    <mergeCell ref="J89:AA89"/>
    <mergeCell ref="B91:D92"/>
    <mergeCell ref="E91:F92"/>
    <mergeCell ref="G91:I91"/>
    <mergeCell ref="J91:L91"/>
    <mergeCell ref="M91:O91"/>
    <mergeCell ref="S112:U112"/>
    <mergeCell ref="V112:X112"/>
    <mergeCell ref="Y112:AA112"/>
    <mergeCell ref="B133:D133"/>
    <mergeCell ref="E133:I133"/>
    <mergeCell ref="J133:AA133"/>
    <mergeCell ref="P91:R91"/>
    <mergeCell ref="S91:U91"/>
    <mergeCell ref="V91:X91"/>
    <mergeCell ref="Y91:AA91"/>
    <mergeCell ref="B112:D113"/>
    <mergeCell ref="E112:F113"/>
    <mergeCell ref="G112:I112"/>
    <mergeCell ref="J112:L112"/>
    <mergeCell ref="M112:O112"/>
    <mergeCell ref="P112:R112"/>
    <mergeCell ref="S135:U135"/>
    <mergeCell ref="V135:X135"/>
    <mergeCell ref="Y135:AA135"/>
    <mergeCell ref="B156:D157"/>
    <mergeCell ref="E156:F157"/>
    <mergeCell ref="G156:I156"/>
    <mergeCell ref="J156:L156"/>
    <mergeCell ref="M156:O156"/>
    <mergeCell ref="P156:R156"/>
    <mergeCell ref="S156:U156"/>
    <mergeCell ref="B135:D136"/>
    <mergeCell ref="E135:F136"/>
    <mergeCell ref="G135:I135"/>
    <mergeCell ref="J135:L135"/>
    <mergeCell ref="M135:O135"/>
    <mergeCell ref="P135:R135"/>
    <mergeCell ref="V156:X156"/>
    <mergeCell ref="Y156:AA156"/>
    <mergeCell ref="B177:D177"/>
    <mergeCell ref="E177:I177"/>
    <mergeCell ref="J177:AA177"/>
    <mergeCell ref="B179:D180"/>
    <mergeCell ref="E179:F180"/>
    <mergeCell ref="G179:I179"/>
    <mergeCell ref="J179:L179"/>
    <mergeCell ref="M179:O179"/>
    <mergeCell ref="S200:U200"/>
    <mergeCell ref="V200:X200"/>
    <mergeCell ref="Y200:AA200"/>
    <mergeCell ref="B221:D221"/>
    <mergeCell ref="E221:I221"/>
    <mergeCell ref="J221:AA221"/>
    <mergeCell ref="P179:R179"/>
    <mergeCell ref="S179:U179"/>
    <mergeCell ref="V179:X179"/>
    <mergeCell ref="Y179:AA179"/>
    <mergeCell ref="B200:D201"/>
    <mergeCell ref="E200:F201"/>
    <mergeCell ref="G200:I200"/>
    <mergeCell ref="J200:L200"/>
    <mergeCell ref="M200:O200"/>
    <mergeCell ref="P200:R200"/>
    <mergeCell ref="G216:I217"/>
    <mergeCell ref="S223:U223"/>
    <mergeCell ref="V223:X223"/>
    <mergeCell ref="Y223:AA223"/>
    <mergeCell ref="B244:D245"/>
    <mergeCell ref="E244:F245"/>
    <mergeCell ref="G244:I244"/>
    <mergeCell ref="J244:L244"/>
    <mergeCell ref="M244:O244"/>
    <mergeCell ref="P244:R244"/>
    <mergeCell ref="S244:U244"/>
    <mergeCell ref="B223:D224"/>
    <mergeCell ref="E223:F224"/>
    <mergeCell ref="G223:I223"/>
    <mergeCell ref="J223:L223"/>
    <mergeCell ref="M223:O223"/>
    <mergeCell ref="P223:R223"/>
    <mergeCell ref="G239:I240"/>
    <mergeCell ref="V244:X244"/>
    <mergeCell ref="Y244:AA244"/>
    <mergeCell ref="B265:D265"/>
    <mergeCell ref="E265:I265"/>
    <mergeCell ref="J265:AA265"/>
    <mergeCell ref="B267:D268"/>
    <mergeCell ref="E267:F268"/>
    <mergeCell ref="G267:I267"/>
    <mergeCell ref="J267:L267"/>
    <mergeCell ref="M267:O267"/>
    <mergeCell ref="G260:I261"/>
    <mergeCell ref="S288:U288"/>
    <mergeCell ref="V288:X288"/>
    <mergeCell ref="Y288:AA288"/>
    <mergeCell ref="B309:D309"/>
    <mergeCell ref="E309:I309"/>
    <mergeCell ref="J309:AA309"/>
    <mergeCell ref="P267:R267"/>
    <mergeCell ref="S267:U267"/>
    <mergeCell ref="V267:X267"/>
    <mergeCell ref="Y267:AA267"/>
    <mergeCell ref="B288:D289"/>
    <mergeCell ref="E288:F289"/>
    <mergeCell ref="G288:I288"/>
    <mergeCell ref="J288:L288"/>
    <mergeCell ref="M288:O288"/>
    <mergeCell ref="P288:R288"/>
    <mergeCell ref="G283:I284"/>
    <mergeCell ref="G304:I305"/>
    <mergeCell ref="V332:X332"/>
    <mergeCell ref="Y332:AA332"/>
    <mergeCell ref="S311:U311"/>
    <mergeCell ref="V311:X311"/>
    <mergeCell ref="Y311:AA311"/>
    <mergeCell ref="B332:D333"/>
    <mergeCell ref="E332:F333"/>
    <mergeCell ref="G332:I332"/>
    <mergeCell ref="J332:L332"/>
    <mergeCell ref="M332:O332"/>
    <mergeCell ref="P332:R332"/>
    <mergeCell ref="S332:U332"/>
    <mergeCell ref="B311:D312"/>
    <mergeCell ref="E311:F312"/>
    <mergeCell ref="G311:I311"/>
    <mergeCell ref="J311:L311"/>
    <mergeCell ref="M311:O311"/>
    <mergeCell ref="P311:R311"/>
    <mergeCell ref="G327:I328"/>
  </mergeCell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H351"/>
  <sheetViews>
    <sheetView view="pageBreakPreview" topLeftCell="B1" zoomScale="75" zoomScaleNormal="100" zoomScaleSheetLayoutView="75" workbookViewId="0"/>
  </sheetViews>
  <sheetFormatPr defaultRowHeight="14.25" x14ac:dyDescent="0.25"/>
  <cols>
    <col min="1" max="1" width="0" style="3" hidden="1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34" width="9.140625" style="3" hidden="1" customWidth="1"/>
    <col min="35" max="40" width="0" style="3" hidden="1" customWidth="1"/>
    <col min="41" max="16384" width="9.140625" style="3"/>
  </cols>
  <sheetData>
    <row r="1" spans="1:28" s="2" customFormat="1" ht="50.1" customHeight="1" x14ac:dyDescent="0.25">
      <c r="A1" s="2">
        <v>4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4</v>
      </c>
      <c r="F1" s="143"/>
      <c r="G1" s="143"/>
      <c r="H1" s="143"/>
      <c r="I1" s="143"/>
      <c r="J1" s="144">
        <f>INDEX(Diary!$C:$C,MATCH(A1,Diary!$A:$A,0))</f>
        <v>41911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8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.95" customHeight="1" x14ac:dyDescent="0.25">
      <c r="B3" s="130" t="str">
        <f>INDEX(Fixtures!$E:$E,MATCH(A4,Fixtures!$A:$A,0))</f>
        <v>TOLLER BOYS 13</v>
      </c>
      <c r="C3" s="131"/>
      <c r="D3" s="132"/>
      <c r="E3" s="136" t="str">
        <f>INDEX(Owners!$A:$A,MATCH(B3,Owners!$B:$B,0))</f>
        <v>Paul Fairhurst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28" ht="24.95" customHeight="1" x14ac:dyDescent="0.25">
      <c r="A4" s="3">
        <v>26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28" ht="30" customHeight="1" x14ac:dyDescent="0.25">
      <c r="B5" s="8"/>
      <c r="C5" s="8"/>
      <c r="D5" s="8"/>
      <c r="E5" s="84"/>
      <c r="F5" s="26"/>
      <c r="G5" s="9"/>
      <c r="H5" s="10" t="s">
        <v>397</v>
      </c>
      <c r="I5" s="11"/>
      <c r="J5" s="12"/>
      <c r="K5" s="13" t="s">
        <v>397</v>
      </c>
      <c r="L5" s="14"/>
      <c r="M5" s="12"/>
      <c r="N5" s="13" t="s">
        <v>397</v>
      </c>
      <c r="O5" s="14"/>
      <c r="P5" s="12"/>
      <c r="Q5" s="13" t="s">
        <v>397</v>
      </c>
      <c r="R5" s="14"/>
      <c r="S5" s="12"/>
      <c r="T5" s="13" t="s">
        <v>397</v>
      </c>
      <c r="U5" s="14"/>
      <c r="V5" s="12"/>
      <c r="W5" s="13" t="s">
        <v>397</v>
      </c>
      <c r="X5" s="14"/>
      <c r="Y5" s="12"/>
      <c r="Z5" s="13" t="s">
        <v>397</v>
      </c>
      <c r="AA5" s="14"/>
      <c r="AB5" s="2"/>
    </row>
    <row r="6" spans="1:28" ht="30" customHeight="1" x14ac:dyDescent="0.25">
      <c r="B6" s="8"/>
      <c r="C6" s="8"/>
      <c r="D6" s="8"/>
      <c r="E6" s="8"/>
      <c r="F6" s="26"/>
      <c r="G6" s="12"/>
      <c r="H6" s="13" t="s">
        <v>397</v>
      </c>
      <c r="I6" s="15"/>
      <c r="J6" s="12"/>
      <c r="K6" s="13" t="s">
        <v>397</v>
      </c>
      <c r="L6" s="14"/>
      <c r="M6" s="12"/>
      <c r="N6" s="13" t="s">
        <v>397</v>
      </c>
      <c r="O6" s="14"/>
      <c r="P6" s="12"/>
      <c r="Q6" s="13" t="s">
        <v>397</v>
      </c>
      <c r="R6" s="14"/>
      <c r="S6" s="12"/>
      <c r="T6" s="13" t="s">
        <v>397</v>
      </c>
      <c r="U6" s="14"/>
      <c r="V6" s="12"/>
      <c r="W6" s="13" t="s">
        <v>397</v>
      </c>
      <c r="X6" s="14"/>
      <c r="Y6" s="12"/>
      <c r="Z6" s="13" t="s">
        <v>397</v>
      </c>
      <c r="AA6" s="14"/>
      <c r="AB6" s="2"/>
    </row>
    <row r="7" spans="1:28" ht="30" customHeight="1" x14ac:dyDescent="0.25">
      <c r="B7" s="8"/>
      <c r="C7" s="8"/>
      <c r="D7" s="8"/>
      <c r="E7" s="8"/>
      <c r="F7" s="26"/>
      <c r="G7" s="12"/>
      <c r="H7" s="13" t="s">
        <v>397</v>
      </c>
      <c r="I7" s="15"/>
      <c r="J7" s="12"/>
      <c r="K7" s="13" t="s">
        <v>397</v>
      </c>
      <c r="L7" s="14"/>
      <c r="M7" s="12"/>
      <c r="N7" s="13" t="s">
        <v>397</v>
      </c>
      <c r="O7" s="14"/>
      <c r="P7" s="12"/>
      <c r="Q7" s="13" t="s">
        <v>397</v>
      </c>
      <c r="R7" s="14"/>
      <c r="S7" s="12"/>
      <c r="T7" s="13" t="s">
        <v>397</v>
      </c>
      <c r="U7" s="14"/>
      <c r="V7" s="12"/>
      <c r="W7" s="13" t="s">
        <v>397</v>
      </c>
      <c r="X7" s="14"/>
      <c r="Y7" s="12"/>
      <c r="Z7" s="13" t="s">
        <v>397</v>
      </c>
      <c r="AA7" s="14"/>
      <c r="AB7" s="2"/>
    </row>
    <row r="8" spans="1:28" ht="30" customHeight="1" x14ac:dyDescent="0.25">
      <c r="B8" s="8"/>
      <c r="C8" s="8"/>
      <c r="D8" s="8"/>
      <c r="E8" s="8"/>
      <c r="F8" s="26"/>
      <c r="G8" s="12"/>
      <c r="H8" s="15"/>
      <c r="I8" s="15"/>
      <c r="J8" s="12"/>
      <c r="K8" s="15"/>
      <c r="L8" s="14"/>
      <c r="M8" s="12"/>
      <c r="N8" s="15"/>
      <c r="O8" s="14"/>
      <c r="P8" s="12"/>
      <c r="Q8" s="15"/>
      <c r="R8" s="14"/>
      <c r="S8" s="12"/>
      <c r="T8" s="15"/>
      <c r="U8" s="14"/>
      <c r="V8" s="12"/>
      <c r="W8" s="15"/>
      <c r="X8" s="14"/>
      <c r="Y8" s="12"/>
      <c r="Z8" s="15"/>
      <c r="AA8" s="14"/>
      <c r="AB8" s="2"/>
    </row>
    <row r="9" spans="1:28" ht="30" customHeight="1" x14ac:dyDescent="0.25">
      <c r="B9" s="8"/>
      <c r="C9" s="8"/>
      <c r="D9" s="8"/>
      <c r="E9" s="8"/>
      <c r="F9" s="26"/>
      <c r="G9" s="12"/>
      <c r="H9" s="15"/>
      <c r="I9" s="15"/>
      <c r="J9" s="12"/>
      <c r="K9" s="15"/>
      <c r="L9" s="14"/>
      <c r="M9" s="12"/>
      <c r="N9" s="15"/>
      <c r="O9" s="14"/>
      <c r="P9" s="12"/>
      <c r="Q9" s="15"/>
      <c r="R9" s="14"/>
      <c r="S9" s="12"/>
      <c r="T9" s="15"/>
      <c r="U9" s="14"/>
      <c r="V9" s="12"/>
      <c r="W9" s="15"/>
      <c r="X9" s="14"/>
      <c r="Y9" s="12"/>
      <c r="Z9" s="15"/>
      <c r="AA9" s="14"/>
      <c r="AB9" s="2"/>
    </row>
    <row r="10" spans="1:28" ht="30" customHeight="1" x14ac:dyDescent="0.25">
      <c r="B10" s="8"/>
      <c r="C10" s="8"/>
      <c r="D10" s="8"/>
      <c r="E10" s="8"/>
      <c r="F10" s="26"/>
      <c r="G10" s="12"/>
      <c r="H10" s="15"/>
      <c r="I10" s="15"/>
      <c r="J10" s="12"/>
      <c r="K10" s="15"/>
      <c r="L10" s="14"/>
      <c r="M10" s="12"/>
      <c r="N10" s="15"/>
      <c r="O10" s="14"/>
      <c r="P10" s="12"/>
      <c r="Q10" s="15"/>
      <c r="R10" s="14"/>
      <c r="S10" s="12"/>
      <c r="T10" s="15"/>
      <c r="U10" s="14"/>
      <c r="V10" s="12"/>
      <c r="W10" s="15"/>
      <c r="X10" s="14"/>
      <c r="Y10" s="12"/>
      <c r="Z10" s="15"/>
      <c r="AA10" s="14"/>
      <c r="AB10" s="2"/>
    </row>
    <row r="11" spans="1:28" ht="30" customHeight="1" x14ac:dyDescent="0.25">
      <c r="B11" s="8"/>
      <c r="C11" s="8"/>
      <c r="D11" s="8"/>
      <c r="E11" s="8"/>
      <c r="F11" s="26"/>
      <c r="G11" s="12"/>
      <c r="H11" s="15"/>
      <c r="I11" s="15"/>
      <c r="J11" s="12"/>
      <c r="K11" s="15"/>
      <c r="L11" s="14"/>
      <c r="M11" s="12"/>
      <c r="N11" s="15"/>
      <c r="O11" s="14"/>
      <c r="P11" s="12"/>
      <c r="Q11" s="15"/>
      <c r="R11" s="14"/>
      <c r="S11" s="12"/>
      <c r="T11" s="15"/>
      <c r="U11" s="14"/>
      <c r="V11" s="12"/>
      <c r="W11" s="15"/>
      <c r="X11" s="14"/>
      <c r="Y11" s="12"/>
      <c r="Z11" s="15"/>
      <c r="AA11" s="14"/>
      <c r="AB11" s="2"/>
    </row>
    <row r="12" spans="1:28" ht="30" customHeight="1" x14ac:dyDescent="0.25">
      <c r="B12" s="8"/>
      <c r="C12" s="8"/>
      <c r="D12" s="8"/>
      <c r="E12" s="8"/>
      <c r="F12" s="26"/>
      <c r="G12" s="12"/>
      <c r="H12" s="15"/>
      <c r="I12" s="15"/>
      <c r="J12" s="12"/>
      <c r="K12" s="15"/>
      <c r="L12" s="14"/>
      <c r="M12" s="12"/>
      <c r="N12" s="15"/>
      <c r="O12" s="14"/>
      <c r="P12" s="12"/>
      <c r="Q12" s="15"/>
      <c r="R12" s="14"/>
      <c r="S12" s="12"/>
      <c r="T12" s="15"/>
      <c r="U12" s="14"/>
      <c r="V12" s="12"/>
      <c r="W12" s="15"/>
      <c r="X12" s="14"/>
      <c r="Y12" s="12"/>
      <c r="Z12" s="15"/>
      <c r="AA12" s="14"/>
      <c r="AB12" s="2"/>
    </row>
    <row r="13" spans="1:28" ht="30" customHeight="1" x14ac:dyDescent="0.25">
      <c r="B13" s="8"/>
      <c r="C13" s="8"/>
      <c r="D13" s="8"/>
      <c r="E13" s="8"/>
      <c r="F13" s="26"/>
      <c r="G13" s="12"/>
      <c r="H13" s="15"/>
      <c r="I13" s="15"/>
      <c r="J13" s="12"/>
      <c r="K13" s="15"/>
      <c r="L13" s="14"/>
      <c r="M13" s="12"/>
      <c r="N13" s="15"/>
      <c r="O13" s="14"/>
      <c r="P13" s="12"/>
      <c r="Q13" s="15"/>
      <c r="R13" s="14"/>
      <c r="S13" s="12"/>
      <c r="T13" s="15"/>
      <c r="U13" s="14"/>
      <c r="V13" s="12"/>
      <c r="W13" s="15"/>
      <c r="X13" s="14"/>
      <c r="Y13" s="12"/>
      <c r="Z13" s="15"/>
      <c r="AA13" s="14"/>
      <c r="AB13" s="2"/>
    </row>
    <row r="14" spans="1:28" ht="30" customHeight="1" x14ac:dyDescent="0.25">
      <c r="B14" s="8"/>
      <c r="C14" s="8"/>
      <c r="D14" s="8"/>
      <c r="E14" s="8"/>
      <c r="F14" s="26"/>
      <c r="G14" s="12"/>
      <c r="H14" s="15"/>
      <c r="I14" s="15"/>
      <c r="J14" s="12"/>
      <c r="K14" s="15"/>
      <c r="L14" s="14"/>
      <c r="M14" s="12"/>
      <c r="N14" s="15"/>
      <c r="O14" s="14"/>
      <c r="P14" s="12"/>
      <c r="Q14" s="15"/>
      <c r="R14" s="14"/>
      <c r="S14" s="12"/>
      <c r="T14" s="15"/>
      <c r="U14" s="14"/>
      <c r="V14" s="12"/>
      <c r="W14" s="15"/>
      <c r="X14" s="14"/>
      <c r="Y14" s="12"/>
      <c r="Z14" s="15"/>
      <c r="AA14" s="14"/>
      <c r="AB14" s="2"/>
    </row>
    <row r="15" spans="1:28" ht="30" customHeight="1" thickBot="1" x14ac:dyDescent="0.3">
      <c r="B15" s="27"/>
      <c r="C15" s="27"/>
      <c r="D15" s="27"/>
      <c r="E15" s="27"/>
      <c r="F15" s="26"/>
      <c r="G15" s="28"/>
      <c r="H15" s="17"/>
      <c r="I15" s="17"/>
      <c r="J15" s="28"/>
      <c r="K15" s="17"/>
      <c r="L15" s="29"/>
      <c r="M15" s="28"/>
      <c r="N15" s="17"/>
      <c r="O15" s="29"/>
      <c r="P15" s="28"/>
      <c r="Q15" s="17"/>
      <c r="R15" s="29"/>
      <c r="S15" s="28"/>
      <c r="T15" s="17"/>
      <c r="U15" s="29"/>
      <c r="V15" s="28"/>
      <c r="W15" s="17"/>
      <c r="X15" s="29"/>
      <c r="Y15" s="28"/>
      <c r="Z15" s="17"/>
      <c r="AA15" s="29"/>
      <c r="AB15" s="2"/>
    </row>
    <row r="16" spans="1:28" ht="30" customHeight="1" thickTop="1" x14ac:dyDescent="0.25">
      <c r="B16" s="30"/>
      <c r="C16" s="30"/>
      <c r="D16" s="30"/>
      <c r="E16" s="30"/>
      <c r="F16" s="31" t="s">
        <v>372</v>
      </c>
      <c r="G16" s="32" t="str">
        <f>IF(SUM(G5:G15)=0,"",SUM(G5:G15))</f>
        <v/>
      </c>
      <c r="H16" s="33"/>
      <c r="I16" s="33"/>
      <c r="J16" s="32" t="str">
        <f>IF(SUM(J5:J15)=0,"",SUM(J5:J15))</f>
        <v/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 t="str">
        <f>IF(SUM(V5:V15)=0,"",SUM(V5:V15))</f>
        <v/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0</v>
      </c>
    </row>
    <row r="17" spans="1:29" ht="30" customHeight="1" x14ac:dyDescent="0.25">
      <c r="B17" s="21"/>
      <c r="C17" s="21"/>
      <c r="D17" s="21"/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 t="str">
        <f>IF(SUM(L5:L7)=0,"",SUM(L5:L7))</f>
        <v/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 t="str">
        <f>IF(SUM(X5:X7)=0,"",SUM(X5:X7))</f>
        <v/>
      </c>
      <c r="Y17" s="12"/>
      <c r="Z17" s="15"/>
      <c r="AA17" s="15" t="str">
        <f>IF(SUM(AA5:AA7)=0,"",SUM(AA5:AA7))</f>
        <v/>
      </c>
      <c r="AB17" s="2">
        <f>SUM(G17:AA17)</f>
        <v>0</v>
      </c>
      <c r="AC17" s="3">
        <f>INT(SUM(G17:AA17)/3)</f>
        <v>0</v>
      </c>
    </row>
    <row r="18" spans="1:29" ht="30" customHeight="1" thickBot="1" x14ac:dyDescent="0.3">
      <c r="B18" s="21"/>
      <c r="C18" s="21"/>
      <c r="D18" s="21"/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/>
      <c r="C19" s="21"/>
      <c r="D19" s="21"/>
      <c r="E19" s="21"/>
      <c r="F19" s="18"/>
      <c r="G19" s="124">
        <f>IF((AB16-AC17)&lt;0,0,AB16-AC17)</f>
        <v>0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/>
      <c r="C20" s="21"/>
      <c r="D20" s="21"/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/>
      <c r="C21" s="21"/>
      <c r="D21" s="21"/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/>
      <c r="C22" s="21"/>
      <c r="D22" s="21"/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MICKY QUINN'S SHIRT</v>
      </c>
      <c r="C24" s="131"/>
      <c r="D24" s="132"/>
      <c r="E24" s="136" t="str">
        <f>INDEX(Owners!$A:$A,MATCH(B24,Owners!$B:$B,0))</f>
        <v>Andy Charleston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f>A4</f>
        <v>26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/>
      <c r="C26" s="8"/>
      <c r="D26" s="8"/>
      <c r="E26" s="85"/>
      <c r="F26" s="26"/>
      <c r="G26" s="9"/>
      <c r="H26" s="10" t="s">
        <v>397</v>
      </c>
      <c r="I26" s="11"/>
      <c r="J26" s="12"/>
      <c r="K26" s="13" t="s">
        <v>397</v>
      </c>
      <c r="L26" s="14"/>
      <c r="M26" s="12"/>
      <c r="N26" s="13" t="s">
        <v>397</v>
      </c>
      <c r="O26" s="14"/>
      <c r="P26" s="12"/>
      <c r="Q26" s="13" t="s">
        <v>397</v>
      </c>
      <c r="R26" s="14"/>
      <c r="S26" s="12"/>
      <c r="T26" s="13" t="s">
        <v>397</v>
      </c>
      <c r="U26" s="14"/>
      <c r="V26" s="12"/>
      <c r="W26" s="13" t="s">
        <v>397</v>
      </c>
      <c r="X26" s="14"/>
      <c r="Y26" s="12"/>
      <c r="Z26" s="13" t="s">
        <v>397</v>
      </c>
      <c r="AA26" s="14"/>
      <c r="AB26" s="2"/>
    </row>
    <row r="27" spans="1:29" ht="30" customHeight="1" x14ac:dyDescent="0.25">
      <c r="B27" s="8"/>
      <c r="C27" s="8"/>
      <c r="D27" s="8"/>
      <c r="E27" s="20"/>
      <c r="F27" s="26"/>
      <c r="G27" s="12"/>
      <c r="H27" s="13" t="s">
        <v>397</v>
      </c>
      <c r="I27" s="15"/>
      <c r="J27" s="12"/>
      <c r="K27" s="13" t="s">
        <v>397</v>
      </c>
      <c r="L27" s="14"/>
      <c r="M27" s="12"/>
      <c r="N27" s="13" t="s">
        <v>397</v>
      </c>
      <c r="O27" s="14"/>
      <c r="P27" s="12"/>
      <c r="Q27" s="13" t="s">
        <v>397</v>
      </c>
      <c r="R27" s="14"/>
      <c r="S27" s="12"/>
      <c r="T27" s="13" t="s">
        <v>397</v>
      </c>
      <c r="U27" s="14"/>
      <c r="V27" s="12"/>
      <c r="W27" s="13" t="s">
        <v>397</v>
      </c>
      <c r="X27" s="14"/>
      <c r="Y27" s="12"/>
      <c r="Z27" s="13" t="s">
        <v>397</v>
      </c>
      <c r="AA27" s="14"/>
      <c r="AB27" s="2"/>
    </row>
    <row r="28" spans="1:29" ht="30" customHeight="1" x14ac:dyDescent="0.25">
      <c r="B28" s="8"/>
      <c r="C28" s="8"/>
      <c r="D28" s="8"/>
      <c r="E28" s="20"/>
      <c r="F28" s="26"/>
      <c r="G28" s="12"/>
      <c r="H28" s="13" t="s">
        <v>397</v>
      </c>
      <c r="I28" s="15"/>
      <c r="J28" s="12"/>
      <c r="K28" s="13" t="s">
        <v>397</v>
      </c>
      <c r="L28" s="14"/>
      <c r="M28" s="12"/>
      <c r="N28" s="13" t="s">
        <v>397</v>
      </c>
      <c r="O28" s="14"/>
      <c r="P28" s="12"/>
      <c r="Q28" s="13" t="s">
        <v>397</v>
      </c>
      <c r="R28" s="14"/>
      <c r="S28" s="12"/>
      <c r="T28" s="13" t="s">
        <v>397</v>
      </c>
      <c r="U28" s="14"/>
      <c r="V28" s="12"/>
      <c r="W28" s="13" t="s">
        <v>397</v>
      </c>
      <c r="X28" s="14"/>
      <c r="Y28" s="12"/>
      <c r="Z28" s="13" t="s">
        <v>397</v>
      </c>
      <c r="AA28" s="14"/>
      <c r="AB28" s="2"/>
    </row>
    <row r="29" spans="1:29" ht="30" customHeight="1" x14ac:dyDescent="0.25">
      <c r="B29" s="8"/>
      <c r="C29" s="8"/>
      <c r="D29" s="8"/>
      <c r="E29" s="20"/>
      <c r="F29" s="26"/>
      <c r="G29" s="12"/>
      <c r="H29" s="15"/>
      <c r="I29" s="15"/>
      <c r="J29" s="12"/>
      <c r="K29" s="15"/>
      <c r="L29" s="14"/>
      <c r="M29" s="12"/>
      <c r="N29" s="15"/>
      <c r="O29" s="14"/>
      <c r="P29" s="12"/>
      <c r="Q29" s="15"/>
      <c r="R29" s="14"/>
      <c r="S29" s="12"/>
      <c r="T29" s="15"/>
      <c r="U29" s="14"/>
      <c r="V29" s="12"/>
      <c r="W29" s="15"/>
      <c r="X29" s="14"/>
      <c r="Y29" s="12"/>
      <c r="Z29" s="15"/>
      <c r="AA29" s="14"/>
      <c r="AB29" s="2"/>
    </row>
    <row r="30" spans="1:29" ht="30" customHeight="1" x14ac:dyDescent="0.25">
      <c r="B30" s="8"/>
      <c r="C30" s="8"/>
      <c r="D30" s="8"/>
      <c r="E30" s="20"/>
      <c r="F30" s="26"/>
      <c r="G30" s="12"/>
      <c r="H30" s="15"/>
      <c r="I30" s="15"/>
      <c r="J30" s="12"/>
      <c r="K30" s="15"/>
      <c r="L30" s="14"/>
      <c r="M30" s="12"/>
      <c r="N30" s="15"/>
      <c r="O30" s="14"/>
      <c r="P30" s="12"/>
      <c r="Q30" s="15"/>
      <c r="R30" s="14"/>
      <c r="S30" s="12"/>
      <c r="T30" s="15"/>
      <c r="U30" s="14"/>
      <c r="V30" s="12"/>
      <c r="W30" s="15"/>
      <c r="X30" s="14"/>
      <c r="Y30" s="12"/>
      <c r="Z30" s="15"/>
      <c r="AA30" s="14"/>
      <c r="AB30" s="2"/>
    </row>
    <row r="31" spans="1:29" ht="30" customHeight="1" x14ac:dyDescent="0.25">
      <c r="B31" s="8"/>
      <c r="C31" s="8"/>
      <c r="D31" s="8"/>
      <c r="E31" s="20"/>
      <c r="F31" s="26"/>
      <c r="G31" s="12"/>
      <c r="H31" s="15"/>
      <c r="I31" s="15"/>
      <c r="J31" s="12"/>
      <c r="K31" s="15"/>
      <c r="L31" s="14"/>
      <c r="M31" s="12"/>
      <c r="N31" s="15"/>
      <c r="O31" s="14"/>
      <c r="P31" s="12"/>
      <c r="Q31" s="15"/>
      <c r="R31" s="14"/>
      <c r="S31" s="12"/>
      <c r="T31" s="15"/>
      <c r="U31" s="14"/>
      <c r="V31" s="12"/>
      <c r="W31" s="15"/>
      <c r="X31" s="14"/>
      <c r="Y31" s="12"/>
      <c r="Z31" s="15"/>
      <c r="AA31" s="14"/>
      <c r="AB31" s="2"/>
    </row>
    <row r="32" spans="1:29" ht="30" customHeight="1" x14ac:dyDescent="0.25">
      <c r="B32" s="8"/>
      <c r="C32" s="8"/>
      <c r="D32" s="8"/>
      <c r="E32" s="20"/>
      <c r="F32" s="26"/>
      <c r="G32" s="12"/>
      <c r="H32" s="15"/>
      <c r="I32" s="15"/>
      <c r="J32" s="12"/>
      <c r="K32" s="15"/>
      <c r="L32" s="14"/>
      <c r="M32" s="12"/>
      <c r="N32" s="15"/>
      <c r="O32" s="14"/>
      <c r="P32" s="12"/>
      <c r="Q32" s="15"/>
      <c r="R32" s="14"/>
      <c r="S32" s="12"/>
      <c r="T32" s="15"/>
      <c r="U32" s="14"/>
      <c r="V32" s="12"/>
      <c r="W32" s="15"/>
      <c r="X32" s="14"/>
      <c r="Y32" s="12"/>
      <c r="Z32" s="15"/>
      <c r="AA32" s="14"/>
      <c r="AB32" s="2"/>
    </row>
    <row r="33" spans="1:29" ht="30" customHeight="1" x14ac:dyDescent="0.25">
      <c r="B33" s="8"/>
      <c r="C33" s="8"/>
      <c r="D33" s="8"/>
      <c r="E33" s="20"/>
      <c r="F33" s="26"/>
      <c r="G33" s="12"/>
      <c r="H33" s="15"/>
      <c r="I33" s="15"/>
      <c r="J33" s="12"/>
      <c r="K33" s="15"/>
      <c r="L33" s="14"/>
      <c r="M33" s="12"/>
      <c r="N33" s="15"/>
      <c r="O33" s="14"/>
      <c r="P33" s="12"/>
      <c r="Q33" s="15"/>
      <c r="R33" s="14"/>
      <c r="S33" s="12"/>
      <c r="T33" s="15"/>
      <c r="U33" s="14"/>
      <c r="V33" s="12"/>
      <c r="W33" s="15"/>
      <c r="X33" s="14"/>
      <c r="Y33" s="12"/>
      <c r="Z33" s="15"/>
      <c r="AA33" s="14"/>
      <c r="AB33" s="2"/>
    </row>
    <row r="34" spans="1:29" ht="30" customHeight="1" x14ac:dyDescent="0.25">
      <c r="B34" s="8"/>
      <c r="C34" s="8"/>
      <c r="D34" s="8"/>
      <c r="E34" s="20"/>
      <c r="F34" s="26"/>
      <c r="G34" s="12"/>
      <c r="H34" s="15"/>
      <c r="I34" s="15"/>
      <c r="J34" s="12"/>
      <c r="K34" s="15"/>
      <c r="L34" s="14"/>
      <c r="M34" s="12"/>
      <c r="N34" s="15"/>
      <c r="O34" s="14"/>
      <c r="P34" s="12"/>
      <c r="Q34" s="15"/>
      <c r="R34" s="14"/>
      <c r="S34" s="12"/>
      <c r="T34" s="15"/>
      <c r="U34" s="14"/>
      <c r="V34" s="12"/>
      <c r="W34" s="15"/>
      <c r="X34" s="14"/>
      <c r="Y34" s="12"/>
      <c r="Z34" s="15"/>
      <c r="AA34" s="14"/>
      <c r="AB34" s="2"/>
    </row>
    <row r="35" spans="1:29" ht="30" customHeight="1" x14ac:dyDescent="0.25">
      <c r="B35" s="8"/>
      <c r="C35" s="8"/>
      <c r="D35" s="8"/>
      <c r="E35" s="20"/>
      <c r="F35" s="26"/>
      <c r="G35" s="12"/>
      <c r="H35" s="15"/>
      <c r="I35" s="15"/>
      <c r="J35" s="12"/>
      <c r="K35" s="15"/>
      <c r="L35" s="14"/>
      <c r="M35" s="12"/>
      <c r="N35" s="15"/>
      <c r="O35" s="14"/>
      <c r="P35" s="12"/>
      <c r="Q35" s="15"/>
      <c r="R35" s="14"/>
      <c r="S35" s="12"/>
      <c r="T35" s="15"/>
      <c r="U35" s="14"/>
      <c r="V35" s="12"/>
      <c r="W35" s="15"/>
      <c r="X35" s="14"/>
      <c r="Y35" s="12"/>
      <c r="Z35" s="15"/>
      <c r="AA35" s="14"/>
      <c r="AB35" s="2"/>
    </row>
    <row r="36" spans="1:29" ht="30" customHeight="1" thickBot="1" x14ac:dyDescent="0.3">
      <c r="B36" s="27"/>
      <c r="C36" s="27"/>
      <c r="D36" s="27"/>
      <c r="E36" s="35"/>
      <c r="F36" s="26"/>
      <c r="G36" s="28"/>
      <c r="H36" s="17"/>
      <c r="I36" s="17"/>
      <c r="J36" s="28"/>
      <c r="K36" s="17"/>
      <c r="L36" s="29"/>
      <c r="M36" s="28"/>
      <c r="N36" s="17"/>
      <c r="O36" s="29"/>
      <c r="P36" s="28"/>
      <c r="Q36" s="17"/>
      <c r="R36" s="29"/>
      <c r="S36" s="28"/>
      <c r="T36" s="17"/>
      <c r="U36" s="29"/>
      <c r="V36" s="28"/>
      <c r="W36" s="17"/>
      <c r="X36" s="29"/>
      <c r="Y36" s="28"/>
      <c r="Z36" s="17"/>
      <c r="AA36" s="29"/>
      <c r="AB36" s="2"/>
    </row>
    <row r="37" spans="1:29" ht="30" customHeight="1" thickTop="1" x14ac:dyDescent="0.25">
      <c r="B37" s="30"/>
      <c r="C37" s="30"/>
      <c r="D37" s="30"/>
      <c r="E37" s="36"/>
      <c r="F37" s="31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 t="str">
        <f>IF(SUM(V26:V36)=0,"",SUM(V26:V36))</f>
        <v/>
      </c>
      <c r="W37" s="33"/>
      <c r="X37" s="34"/>
      <c r="Y37" s="32" t="str">
        <f>IF(SUM(Y26:Y36)=0,"",SUM(Y26:Y36))</f>
        <v/>
      </c>
      <c r="Z37" s="33"/>
      <c r="AA37" s="34"/>
      <c r="AB37" s="2">
        <f>SUM(G37:AA37)</f>
        <v>0</v>
      </c>
    </row>
    <row r="38" spans="1:29" ht="30" customHeight="1" x14ac:dyDescent="0.25">
      <c r="B38" s="21"/>
      <c r="C38" s="21"/>
      <c r="D38" s="21"/>
      <c r="E38" s="23"/>
      <c r="F38" s="22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 t="str">
        <f>IF(SUM(O26:O28)=0,"",SUM(O26:O28))</f>
        <v/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 t="str">
        <f>IF(SUM(X26:X28)=0,"",SUM(X26:X28))</f>
        <v/>
      </c>
      <c r="Y38" s="12"/>
      <c r="Z38" s="15"/>
      <c r="AA38" s="15" t="str">
        <f>IF(SUM(AA26:AA28)=0,"",SUM(AA26:AA28))</f>
        <v/>
      </c>
      <c r="AB38" s="2">
        <f>SUM(G38:AA38)</f>
        <v>0</v>
      </c>
      <c r="AC38" s="3">
        <f>INT(SUM(G38:AA38)/3)</f>
        <v>0</v>
      </c>
    </row>
    <row r="39" spans="1:29" ht="30" customHeight="1" thickBot="1" x14ac:dyDescent="0.3">
      <c r="B39" s="21"/>
      <c r="C39" s="21"/>
      <c r="D39" s="21"/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/>
      <c r="C40" s="21"/>
      <c r="D40" s="21"/>
      <c r="E40" s="24"/>
      <c r="F40" s="18"/>
      <c r="G40" s="124">
        <f>IF((AB37-AC38)&lt;0,0,AB37-AC38)</f>
        <v>0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/>
      <c r="C41" s="21"/>
      <c r="D41" s="21"/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/>
      <c r="C42" s="21"/>
      <c r="D42" s="21"/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/>
      <c r="C43" s="21"/>
      <c r="D43" s="21"/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f>A1</f>
        <v>4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4</v>
      </c>
      <c r="F45" s="143"/>
      <c r="G45" s="143"/>
      <c r="H45" s="143"/>
      <c r="I45" s="143"/>
      <c r="J45" s="144">
        <f>INDEX(Diary!$C:$C,MATCH(A45,Diary!$A:$A,0))</f>
        <v>41911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SPORTING ANATTYJACKET</v>
      </c>
      <c r="C47" s="131"/>
      <c r="D47" s="132"/>
      <c r="E47" s="136" t="str">
        <f>INDEX(Owners!$A:$A,MATCH(B47,Owners!$B:$B,0))</f>
        <v>Graham Miller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f>A4+1</f>
        <v>27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/>
      <c r="C49" s="8"/>
      <c r="D49" s="8"/>
      <c r="E49" s="84"/>
      <c r="F49" s="26"/>
      <c r="G49" s="9"/>
      <c r="H49" s="10" t="s">
        <v>397</v>
      </c>
      <c r="I49" s="11"/>
      <c r="J49" s="12"/>
      <c r="K49" s="13" t="s">
        <v>397</v>
      </c>
      <c r="L49" s="14"/>
      <c r="M49" s="12"/>
      <c r="N49" s="13" t="s">
        <v>397</v>
      </c>
      <c r="O49" s="14"/>
      <c r="P49" s="12"/>
      <c r="Q49" s="13" t="s">
        <v>397</v>
      </c>
      <c r="R49" s="14"/>
      <c r="S49" s="12"/>
      <c r="T49" s="13" t="s">
        <v>397</v>
      </c>
      <c r="U49" s="14"/>
      <c r="V49" s="12"/>
      <c r="W49" s="13" t="s">
        <v>397</v>
      </c>
      <c r="X49" s="14"/>
      <c r="Y49" s="12"/>
      <c r="Z49" s="13" t="s">
        <v>397</v>
      </c>
      <c r="AA49" s="14"/>
      <c r="AB49" s="2"/>
    </row>
    <row r="50" spans="2:29" ht="30" customHeight="1" x14ac:dyDescent="0.25">
      <c r="B50" s="8"/>
      <c r="C50" s="8"/>
      <c r="D50" s="8"/>
      <c r="E50" s="8"/>
      <c r="F50" s="26"/>
      <c r="G50" s="12"/>
      <c r="H50" s="13" t="s">
        <v>397</v>
      </c>
      <c r="I50" s="15"/>
      <c r="J50" s="12"/>
      <c r="K50" s="13" t="s">
        <v>397</v>
      </c>
      <c r="L50" s="14"/>
      <c r="M50" s="12"/>
      <c r="N50" s="13" t="s">
        <v>397</v>
      </c>
      <c r="O50" s="14"/>
      <c r="P50" s="12"/>
      <c r="Q50" s="13" t="s">
        <v>397</v>
      </c>
      <c r="R50" s="14"/>
      <c r="S50" s="12"/>
      <c r="T50" s="13" t="s">
        <v>397</v>
      </c>
      <c r="U50" s="14"/>
      <c r="V50" s="12"/>
      <c r="W50" s="13" t="s">
        <v>397</v>
      </c>
      <c r="X50" s="14"/>
      <c r="Y50" s="12"/>
      <c r="Z50" s="13" t="s">
        <v>397</v>
      </c>
      <c r="AA50" s="14"/>
    </row>
    <row r="51" spans="2:29" ht="30" customHeight="1" x14ac:dyDescent="0.25">
      <c r="B51" s="8"/>
      <c r="C51" s="8"/>
      <c r="D51" s="8"/>
      <c r="E51" s="8"/>
      <c r="F51" s="26"/>
      <c r="G51" s="12"/>
      <c r="H51" s="13" t="s">
        <v>397</v>
      </c>
      <c r="I51" s="15"/>
      <c r="J51" s="12"/>
      <c r="K51" s="13" t="s">
        <v>397</v>
      </c>
      <c r="L51" s="14"/>
      <c r="M51" s="12"/>
      <c r="N51" s="13" t="s">
        <v>397</v>
      </c>
      <c r="O51" s="14"/>
      <c r="P51" s="12"/>
      <c r="Q51" s="13" t="s">
        <v>397</v>
      </c>
      <c r="R51" s="14"/>
      <c r="S51" s="12"/>
      <c r="T51" s="13" t="s">
        <v>397</v>
      </c>
      <c r="U51" s="14"/>
      <c r="V51" s="12"/>
      <c r="W51" s="13" t="s">
        <v>397</v>
      </c>
      <c r="X51" s="14"/>
      <c r="Y51" s="12"/>
      <c r="Z51" s="13" t="s">
        <v>397</v>
      </c>
      <c r="AA51" s="14"/>
    </row>
    <row r="52" spans="2:29" ht="30" customHeight="1" x14ac:dyDescent="0.25">
      <c r="B52" s="8"/>
      <c r="C52" s="8"/>
      <c r="D52" s="8"/>
      <c r="E52" s="8"/>
      <c r="F52" s="26"/>
      <c r="G52" s="12"/>
      <c r="H52" s="15"/>
      <c r="I52" s="15"/>
      <c r="J52" s="12"/>
      <c r="K52" s="15"/>
      <c r="L52" s="14"/>
      <c r="M52" s="12"/>
      <c r="N52" s="15"/>
      <c r="O52" s="14"/>
      <c r="P52" s="12"/>
      <c r="Q52" s="15"/>
      <c r="R52" s="14"/>
      <c r="S52" s="12"/>
      <c r="T52" s="15"/>
      <c r="U52" s="14"/>
      <c r="V52" s="12"/>
      <c r="W52" s="15"/>
      <c r="X52" s="14"/>
      <c r="Y52" s="12"/>
      <c r="Z52" s="15"/>
      <c r="AA52" s="14"/>
    </row>
    <row r="53" spans="2:29" ht="30" customHeight="1" x14ac:dyDescent="0.25">
      <c r="B53" s="8"/>
      <c r="C53" s="8"/>
      <c r="D53" s="8"/>
      <c r="E53" s="8"/>
      <c r="F53" s="26"/>
      <c r="G53" s="12"/>
      <c r="H53" s="15"/>
      <c r="I53" s="15"/>
      <c r="J53" s="12"/>
      <c r="K53" s="15"/>
      <c r="L53" s="14"/>
      <c r="M53" s="12"/>
      <c r="N53" s="15"/>
      <c r="O53" s="14"/>
      <c r="P53" s="12"/>
      <c r="Q53" s="15"/>
      <c r="R53" s="14"/>
      <c r="S53" s="12"/>
      <c r="T53" s="15"/>
      <c r="U53" s="14"/>
      <c r="V53" s="12"/>
      <c r="W53" s="15"/>
      <c r="X53" s="14"/>
      <c r="Y53" s="12"/>
      <c r="Z53" s="15"/>
      <c r="AA53" s="14"/>
    </row>
    <row r="54" spans="2:29" ht="30" customHeight="1" x14ac:dyDescent="0.25">
      <c r="B54" s="8"/>
      <c r="C54" s="8"/>
      <c r="D54" s="8"/>
      <c r="E54" s="8"/>
      <c r="F54" s="26"/>
      <c r="G54" s="12"/>
      <c r="H54" s="15"/>
      <c r="I54" s="15"/>
      <c r="J54" s="12"/>
      <c r="K54" s="15"/>
      <c r="L54" s="14"/>
      <c r="M54" s="12"/>
      <c r="N54" s="15"/>
      <c r="O54" s="14"/>
      <c r="P54" s="12"/>
      <c r="Q54" s="15"/>
      <c r="R54" s="14"/>
      <c r="S54" s="12"/>
      <c r="T54" s="15"/>
      <c r="U54" s="14"/>
      <c r="V54" s="12"/>
      <c r="W54" s="15"/>
      <c r="X54" s="14"/>
      <c r="Y54" s="12"/>
      <c r="Z54" s="15"/>
      <c r="AA54" s="14"/>
    </row>
    <row r="55" spans="2:29" ht="30" customHeight="1" x14ac:dyDescent="0.25">
      <c r="B55" s="8"/>
      <c r="C55" s="8"/>
      <c r="D55" s="8"/>
      <c r="E55" s="8"/>
      <c r="F55" s="26"/>
      <c r="G55" s="12"/>
      <c r="H55" s="15"/>
      <c r="I55" s="15"/>
      <c r="J55" s="12"/>
      <c r="K55" s="15"/>
      <c r="L55" s="14"/>
      <c r="M55" s="12"/>
      <c r="N55" s="15"/>
      <c r="O55" s="14"/>
      <c r="P55" s="12"/>
      <c r="Q55" s="15"/>
      <c r="R55" s="14"/>
      <c r="S55" s="12"/>
      <c r="T55" s="15"/>
      <c r="U55" s="14"/>
      <c r="V55" s="12"/>
      <c r="W55" s="15"/>
      <c r="X55" s="14"/>
      <c r="Y55" s="12"/>
      <c r="Z55" s="15"/>
      <c r="AA55" s="14"/>
    </row>
    <row r="56" spans="2:29" ht="30" customHeight="1" x14ac:dyDescent="0.25">
      <c r="B56" s="8"/>
      <c r="C56" s="8"/>
      <c r="D56" s="8"/>
      <c r="E56" s="8"/>
      <c r="F56" s="26"/>
      <c r="G56" s="12"/>
      <c r="H56" s="15"/>
      <c r="I56" s="15"/>
      <c r="J56" s="12"/>
      <c r="K56" s="15"/>
      <c r="L56" s="14"/>
      <c r="M56" s="12"/>
      <c r="N56" s="15"/>
      <c r="O56" s="14"/>
      <c r="P56" s="12"/>
      <c r="Q56" s="15"/>
      <c r="R56" s="14"/>
      <c r="S56" s="12"/>
      <c r="T56" s="15"/>
      <c r="U56" s="14"/>
      <c r="V56" s="12"/>
      <c r="W56" s="15"/>
      <c r="X56" s="14"/>
      <c r="Y56" s="12"/>
      <c r="Z56" s="15"/>
      <c r="AA56" s="14"/>
    </row>
    <row r="57" spans="2:29" ht="30" customHeight="1" x14ac:dyDescent="0.25">
      <c r="B57" s="8"/>
      <c r="C57" s="8"/>
      <c r="D57" s="8"/>
      <c r="E57" s="8"/>
      <c r="F57" s="26"/>
      <c r="G57" s="12"/>
      <c r="H57" s="15"/>
      <c r="I57" s="15"/>
      <c r="J57" s="12"/>
      <c r="K57" s="15"/>
      <c r="L57" s="14"/>
      <c r="M57" s="12"/>
      <c r="N57" s="15"/>
      <c r="O57" s="14"/>
      <c r="P57" s="12"/>
      <c r="Q57" s="15"/>
      <c r="R57" s="14"/>
      <c r="S57" s="12"/>
      <c r="T57" s="15"/>
      <c r="U57" s="14"/>
      <c r="V57" s="12"/>
      <c r="W57" s="15"/>
      <c r="X57" s="14"/>
      <c r="Y57" s="12"/>
      <c r="Z57" s="15"/>
      <c r="AA57" s="14"/>
    </row>
    <row r="58" spans="2:29" ht="30" customHeight="1" x14ac:dyDescent="0.25">
      <c r="B58" s="8"/>
      <c r="C58" s="8"/>
      <c r="D58" s="8"/>
      <c r="E58" s="8"/>
      <c r="F58" s="26"/>
      <c r="G58" s="12"/>
      <c r="H58" s="15"/>
      <c r="I58" s="15"/>
      <c r="J58" s="12"/>
      <c r="K58" s="15"/>
      <c r="L58" s="14"/>
      <c r="M58" s="12"/>
      <c r="N58" s="15"/>
      <c r="O58" s="14"/>
      <c r="P58" s="12"/>
      <c r="Q58" s="15"/>
      <c r="R58" s="14"/>
      <c r="S58" s="12"/>
      <c r="T58" s="15"/>
      <c r="U58" s="14"/>
      <c r="V58" s="12"/>
      <c r="W58" s="15"/>
      <c r="X58" s="14"/>
      <c r="Y58" s="12"/>
      <c r="Z58" s="15"/>
      <c r="AA58" s="14"/>
    </row>
    <row r="59" spans="2:29" ht="30" customHeight="1" thickBot="1" x14ac:dyDescent="0.3">
      <c r="B59" s="27"/>
      <c r="C59" s="27"/>
      <c r="D59" s="27"/>
      <c r="E59" s="27"/>
      <c r="F59" s="26"/>
      <c r="G59" s="28"/>
      <c r="H59" s="17"/>
      <c r="I59" s="17"/>
      <c r="J59" s="28"/>
      <c r="K59" s="17"/>
      <c r="L59" s="29"/>
      <c r="M59" s="28"/>
      <c r="N59" s="17"/>
      <c r="O59" s="29"/>
      <c r="P59" s="28"/>
      <c r="Q59" s="17"/>
      <c r="R59" s="29"/>
      <c r="S59" s="28"/>
      <c r="T59" s="17"/>
      <c r="U59" s="29"/>
      <c r="V59" s="28"/>
      <c r="W59" s="17"/>
      <c r="X59" s="29"/>
      <c r="Y59" s="28"/>
      <c r="Z59" s="17"/>
      <c r="AA59" s="29"/>
    </row>
    <row r="60" spans="2:29" ht="30" customHeight="1" thickTop="1" x14ac:dyDescent="0.25">
      <c r="B60" s="30"/>
      <c r="C60" s="30"/>
      <c r="D60" s="30"/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 t="str">
        <f>IF(SUM(M49:M59)=0,"",SUM(M49:M59))</f>
        <v/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 t="str">
        <f>IF(SUM(V49:V59)=0,"",SUM(V49:V59))</f>
        <v/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0</v>
      </c>
    </row>
    <row r="61" spans="2:29" ht="30" customHeight="1" x14ac:dyDescent="0.25">
      <c r="B61" s="21"/>
      <c r="C61" s="21"/>
      <c r="D61" s="21"/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 t="str">
        <f>IF(SUM(L49:L51)=0,"",SUM(L49:L51))</f>
        <v/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 t="str">
        <f>IF(SUM(X49:X51)=0,"",SUM(X49:X51))</f>
        <v/>
      </c>
      <c r="Y61" s="12"/>
      <c r="Z61" s="15"/>
      <c r="AA61" s="15" t="str">
        <f>IF(SUM(AA49:AA51)=0,"",SUM(AA49:AA51))</f>
        <v/>
      </c>
      <c r="AB61" s="2">
        <f>SUM(G61:AA61)</f>
        <v>0</v>
      </c>
      <c r="AC61" s="3">
        <f>INT(SUM(G61:AA61)/3)</f>
        <v>0</v>
      </c>
    </row>
    <row r="62" spans="2:29" ht="30" customHeight="1" thickBot="1" x14ac:dyDescent="0.3">
      <c r="B62" s="21"/>
      <c r="C62" s="21"/>
      <c r="D62" s="21"/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/>
      <c r="C63" s="21"/>
      <c r="D63" s="21"/>
      <c r="E63" s="21"/>
      <c r="F63" s="18"/>
      <c r="G63" s="124">
        <f>IF((AB60-AC61)&lt;0,0,AB60-AC61)</f>
        <v>0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/>
      <c r="C64" s="21"/>
      <c r="D64" s="21"/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/>
      <c r="C65" s="21"/>
      <c r="D65" s="21"/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/>
      <c r="C66" s="21"/>
      <c r="D66" s="21"/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THE JORDI GOMEZ LOVE-IN</v>
      </c>
      <c r="C68" s="131"/>
      <c r="D68" s="132"/>
      <c r="E68" s="136" t="str">
        <f>INDEX(Owners!$A:$A,MATCH(B68,Owners!$B:$B,0))</f>
        <v>Chris Griffin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f>A4+1</f>
        <v>27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/>
      <c r="C70" s="8"/>
      <c r="D70" s="8"/>
      <c r="E70" s="85"/>
      <c r="F70" s="26"/>
      <c r="G70" s="9"/>
      <c r="H70" s="10" t="s">
        <v>397</v>
      </c>
      <c r="I70" s="11"/>
      <c r="J70" s="12"/>
      <c r="K70" s="13" t="s">
        <v>397</v>
      </c>
      <c r="L70" s="14"/>
      <c r="M70" s="12"/>
      <c r="N70" s="13" t="s">
        <v>397</v>
      </c>
      <c r="O70" s="14"/>
      <c r="P70" s="12"/>
      <c r="Q70" s="13" t="s">
        <v>397</v>
      </c>
      <c r="R70" s="14"/>
      <c r="S70" s="12"/>
      <c r="T70" s="13" t="s">
        <v>397</v>
      </c>
      <c r="U70" s="14"/>
      <c r="V70" s="12"/>
      <c r="W70" s="13" t="s">
        <v>397</v>
      </c>
      <c r="X70" s="14"/>
      <c r="Y70" s="12"/>
      <c r="Z70" s="13" t="s">
        <v>397</v>
      </c>
      <c r="AA70" s="14"/>
    </row>
    <row r="71" spans="1:27" ht="30" customHeight="1" x14ac:dyDescent="0.25">
      <c r="B71" s="8"/>
      <c r="C71" s="8"/>
      <c r="D71" s="8"/>
      <c r="E71" s="20"/>
      <c r="F71" s="26"/>
      <c r="G71" s="12"/>
      <c r="H71" s="13" t="s">
        <v>397</v>
      </c>
      <c r="I71" s="15"/>
      <c r="J71" s="12"/>
      <c r="K71" s="13" t="s">
        <v>397</v>
      </c>
      <c r="L71" s="14"/>
      <c r="M71" s="12"/>
      <c r="N71" s="13" t="s">
        <v>397</v>
      </c>
      <c r="O71" s="14"/>
      <c r="P71" s="12"/>
      <c r="Q71" s="13" t="s">
        <v>397</v>
      </c>
      <c r="R71" s="14"/>
      <c r="S71" s="12"/>
      <c r="T71" s="13" t="s">
        <v>397</v>
      </c>
      <c r="U71" s="14"/>
      <c r="V71" s="12"/>
      <c r="W71" s="13" t="s">
        <v>397</v>
      </c>
      <c r="X71" s="14"/>
      <c r="Y71" s="12"/>
      <c r="Z71" s="13" t="s">
        <v>397</v>
      </c>
      <c r="AA71" s="14"/>
    </row>
    <row r="72" spans="1:27" ht="30" customHeight="1" x14ac:dyDescent="0.25">
      <c r="B72" s="8"/>
      <c r="C72" s="8"/>
      <c r="D72" s="8"/>
      <c r="E72" s="20"/>
      <c r="F72" s="26"/>
      <c r="G72" s="12"/>
      <c r="H72" s="13" t="s">
        <v>397</v>
      </c>
      <c r="I72" s="15"/>
      <c r="J72" s="12"/>
      <c r="K72" s="13" t="s">
        <v>397</v>
      </c>
      <c r="L72" s="14"/>
      <c r="M72" s="12"/>
      <c r="N72" s="13" t="s">
        <v>397</v>
      </c>
      <c r="O72" s="14"/>
      <c r="P72" s="12"/>
      <c r="Q72" s="13" t="s">
        <v>397</v>
      </c>
      <c r="R72" s="14"/>
      <c r="S72" s="12"/>
      <c r="T72" s="13" t="s">
        <v>397</v>
      </c>
      <c r="U72" s="14"/>
      <c r="V72" s="12"/>
      <c r="W72" s="13" t="s">
        <v>397</v>
      </c>
      <c r="X72" s="14"/>
      <c r="Y72" s="12"/>
      <c r="Z72" s="13" t="s">
        <v>397</v>
      </c>
      <c r="AA72" s="14"/>
    </row>
    <row r="73" spans="1:27" ht="30" customHeight="1" x14ac:dyDescent="0.25">
      <c r="B73" s="8"/>
      <c r="C73" s="8"/>
      <c r="D73" s="8"/>
      <c r="E73" s="20"/>
      <c r="F73" s="26"/>
      <c r="G73" s="12"/>
      <c r="H73" s="15"/>
      <c r="I73" s="15"/>
      <c r="J73" s="12"/>
      <c r="K73" s="15"/>
      <c r="L73" s="14"/>
      <c r="M73" s="12"/>
      <c r="N73" s="15"/>
      <c r="O73" s="14"/>
      <c r="P73" s="12"/>
      <c r="Q73" s="15"/>
      <c r="R73" s="14"/>
      <c r="S73" s="12"/>
      <c r="T73" s="15"/>
      <c r="U73" s="14"/>
      <c r="V73" s="12"/>
      <c r="W73" s="15"/>
      <c r="X73" s="14"/>
      <c r="Y73" s="12"/>
      <c r="Z73" s="15"/>
      <c r="AA73" s="14"/>
    </row>
    <row r="74" spans="1:27" ht="30" customHeight="1" x14ac:dyDescent="0.25">
      <c r="B74" s="8"/>
      <c r="C74" s="8"/>
      <c r="D74" s="8"/>
      <c r="E74" s="20"/>
      <c r="F74" s="26"/>
      <c r="G74" s="12"/>
      <c r="H74" s="15"/>
      <c r="I74" s="15"/>
      <c r="J74" s="12"/>
      <c r="K74" s="15"/>
      <c r="L74" s="14"/>
      <c r="M74" s="12"/>
      <c r="N74" s="15"/>
      <c r="O74" s="14"/>
      <c r="P74" s="12"/>
      <c r="Q74" s="15"/>
      <c r="R74" s="14"/>
      <c r="S74" s="12"/>
      <c r="T74" s="15"/>
      <c r="U74" s="14"/>
      <c r="V74" s="12"/>
      <c r="W74" s="15"/>
      <c r="X74" s="14"/>
      <c r="Y74" s="12"/>
      <c r="Z74" s="15"/>
      <c r="AA74" s="14"/>
    </row>
    <row r="75" spans="1:27" ht="30" customHeight="1" x14ac:dyDescent="0.25">
      <c r="B75" s="8"/>
      <c r="C75" s="8"/>
      <c r="D75" s="8"/>
      <c r="E75" s="20"/>
      <c r="F75" s="26"/>
      <c r="G75" s="12"/>
      <c r="H75" s="15"/>
      <c r="I75" s="15"/>
      <c r="J75" s="12"/>
      <c r="K75" s="15"/>
      <c r="L75" s="14"/>
      <c r="M75" s="12"/>
      <c r="N75" s="15"/>
      <c r="O75" s="14"/>
      <c r="P75" s="12"/>
      <c r="Q75" s="15"/>
      <c r="R75" s="14"/>
      <c r="S75" s="12"/>
      <c r="T75" s="15"/>
      <c r="U75" s="14"/>
      <c r="V75" s="12"/>
      <c r="W75" s="15"/>
      <c r="X75" s="14"/>
      <c r="Y75" s="12"/>
      <c r="Z75" s="15"/>
      <c r="AA75" s="14"/>
    </row>
    <row r="76" spans="1:27" ht="30" customHeight="1" x14ac:dyDescent="0.25">
      <c r="B76" s="8"/>
      <c r="C76" s="8"/>
      <c r="D76" s="8"/>
      <c r="E76" s="20"/>
      <c r="F76" s="26"/>
      <c r="G76" s="12"/>
      <c r="H76" s="15"/>
      <c r="I76" s="15"/>
      <c r="J76" s="12"/>
      <c r="K76" s="15"/>
      <c r="L76" s="14"/>
      <c r="M76" s="12"/>
      <c r="N76" s="15"/>
      <c r="O76" s="14"/>
      <c r="P76" s="12"/>
      <c r="Q76" s="15"/>
      <c r="R76" s="14"/>
      <c r="S76" s="12"/>
      <c r="T76" s="15"/>
      <c r="U76" s="14"/>
      <c r="V76" s="12"/>
      <c r="W76" s="15"/>
      <c r="X76" s="14"/>
      <c r="Y76" s="12"/>
      <c r="Z76" s="15"/>
      <c r="AA76" s="14"/>
    </row>
    <row r="77" spans="1:27" ht="30" customHeight="1" x14ac:dyDescent="0.25">
      <c r="B77" s="8"/>
      <c r="C77" s="8"/>
      <c r="D77" s="8"/>
      <c r="E77" s="20"/>
      <c r="F77" s="26"/>
      <c r="G77" s="12"/>
      <c r="H77" s="15"/>
      <c r="I77" s="15"/>
      <c r="J77" s="12"/>
      <c r="K77" s="15"/>
      <c r="L77" s="14"/>
      <c r="M77" s="12"/>
      <c r="N77" s="15"/>
      <c r="O77" s="14"/>
      <c r="P77" s="12"/>
      <c r="Q77" s="15"/>
      <c r="R77" s="14"/>
      <c r="S77" s="12"/>
      <c r="T77" s="15"/>
      <c r="U77" s="14"/>
      <c r="V77" s="12"/>
      <c r="W77" s="15"/>
      <c r="X77" s="14"/>
      <c r="Y77" s="12"/>
      <c r="Z77" s="15"/>
      <c r="AA77" s="14"/>
    </row>
    <row r="78" spans="1:27" ht="30" customHeight="1" x14ac:dyDescent="0.25">
      <c r="B78" s="8"/>
      <c r="C78" s="8"/>
      <c r="D78" s="8"/>
      <c r="E78" s="20"/>
      <c r="F78" s="26"/>
      <c r="G78" s="12"/>
      <c r="H78" s="15"/>
      <c r="I78" s="15"/>
      <c r="J78" s="12"/>
      <c r="K78" s="15"/>
      <c r="L78" s="14"/>
      <c r="M78" s="12"/>
      <c r="N78" s="15"/>
      <c r="O78" s="14"/>
      <c r="P78" s="12"/>
      <c r="Q78" s="15"/>
      <c r="R78" s="14"/>
      <c r="S78" s="12"/>
      <c r="T78" s="15"/>
      <c r="U78" s="14"/>
      <c r="V78" s="12"/>
      <c r="W78" s="15"/>
      <c r="X78" s="14"/>
      <c r="Y78" s="12"/>
      <c r="Z78" s="15"/>
      <c r="AA78" s="14"/>
    </row>
    <row r="79" spans="1:27" ht="30" customHeight="1" x14ac:dyDescent="0.25">
      <c r="B79" s="8"/>
      <c r="C79" s="8"/>
      <c r="D79" s="8"/>
      <c r="E79" s="20"/>
      <c r="F79" s="26"/>
      <c r="G79" s="12"/>
      <c r="H79" s="15"/>
      <c r="I79" s="15"/>
      <c r="J79" s="12"/>
      <c r="K79" s="15"/>
      <c r="L79" s="14"/>
      <c r="M79" s="12"/>
      <c r="N79" s="15"/>
      <c r="O79" s="14"/>
      <c r="P79" s="12"/>
      <c r="Q79" s="15"/>
      <c r="R79" s="14"/>
      <c r="S79" s="12"/>
      <c r="T79" s="15"/>
      <c r="U79" s="14"/>
      <c r="V79" s="12"/>
      <c r="W79" s="15"/>
      <c r="X79" s="14"/>
      <c r="Y79" s="12"/>
      <c r="Z79" s="15"/>
      <c r="AA79" s="14"/>
    </row>
    <row r="80" spans="1:27" ht="30" customHeight="1" thickBot="1" x14ac:dyDescent="0.3">
      <c r="B80" s="27"/>
      <c r="C80" s="27"/>
      <c r="D80" s="27"/>
      <c r="E80" s="35"/>
      <c r="F80" s="26"/>
      <c r="G80" s="28"/>
      <c r="H80" s="17"/>
      <c r="I80" s="17"/>
      <c r="J80" s="28"/>
      <c r="K80" s="17"/>
      <c r="L80" s="29"/>
      <c r="M80" s="28"/>
      <c r="N80" s="17"/>
      <c r="O80" s="29"/>
      <c r="P80" s="28"/>
      <c r="Q80" s="17"/>
      <c r="R80" s="29"/>
      <c r="S80" s="28"/>
      <c r="T80" s="17"/>
      <c r="U80" s="29"/>
      <c r="V80" s="28"/>
      <c r="W80" s="17"/>
      <c r="X80" s="29"/>
      <c r="Y80" s="28"/>
      <c r="Z80" s="17"/>
      <c r="AA80" s="29"/>
    </row>
    <row r="81" spans="1:29" ht="30" customHeight="1" thickTop="1" x14ac:dyDescent="0.25">
      <c r="B81" s="30"/>
      <c r="C81" s="30"/>
      <c r="D81" s="30"/>
      <c r="E81" s="36"/>
      <c r="F81" s="31" t="s">
        <v>372</v>
      </c>
      <c r="G81" s="32" t="str">
        <f>IF(SUM(G70:G80)=0,"",SUM(G70:G80))</f>
        <v/>
      </c>
      <c r="H81" s="33"/>
      <c r="I81" s="33"/>
      <c r="J81" s="32" t="str">
        <f>IF(SUM(J70:J80)=0,"",SUM(J70:J80))</f>
        <v/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 t="str">
        <f>IF(SUM(V70:V80)=0,"",SUM(V70:V80))</f>
        <v/>
      </c>
      <c r="W81" s="33"/>
      <c r="X81" s="34"/>
      <c r="Y81" s="32" t="str">
        <f>IF(SUM(Y70:Y80)=0,"",SUM(Y70:Y80))</f>
        <v/>
      </c>
      <c r="Z81" s="33"/>
      <c r="AA81" s="34"/>
      <c r="AB81" s="2">
        <f>SUM(G81:AA81)</f>
        <v>0</v>
      </c>
    </row>
    <row r="82" spans="1:29" ht="30" customHeight="1" x14ac:dyDescent="0.25">
      <c r="B82" s="21"/>
      <c r="C82" s="21"/>
      <c r="D82" s="21"/>
      <c r="E82" s="23"/>
      <c r="F82" s="22" t="s">
        <v>375</v>
      </c>
      <c r="G82" s="12"/>
      <c r="H82" s="15"/>
      <c r="I82" s="15" t="str">
        <f>IF(SUM(I70:I72)=0,"",SUM(I70:I72))</f>
        <v/>
      </c>
      <c r="J82" s="12"/>
      <c r="K82" s="15"/>
      <c r="L82" s="15" t="str">
        <f>IF(SUM(L70:L72)=0,"",SUM(L70:L72))</f>
        <v/>
      </c>
      <c r="M82" s="12"/>
      <c r="N82" s="15"/>
      <c r="O82" s="15" t="str">
        <f>IF(SUM(O70:O72)=0,"",SUM(O70:O72))</f>
        <v/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 t="str">
        <f>IF(SUM(X70:X72)=0,"",SUM(X70:X72))</f>
        <v/>
      </c>
      <c r="Y82" s="12"/>
      <c r="Z82" s="15"/>
      <c r="AA82" s="15" t="str">
        <f>IF(SUM(AA70:AA72)=0,"",SUM(AA70:AA72))</f>
        <v/>
      </c>
      <c r="AB82" s="2">
        <f>SUM(G82:AA82)</f>
        <v>0</v>
      </c>
      <c r="AC82" s="3">
        <f>INT(SUM(G82:AA82)/3)</f>
        <v>0</v>
      </c>
    </row>
    <row r="83" spans="1:29" ht="30" customHeight="1" thickBot="1" x14ac:dyDescent="0.3">
      <c r="B83" s="21"/>
      <c r="C83" s="21"/>
      <c r="D83" s="21"/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/>
      <c r="C84" s="21"/>
      <c r="D84" s="21"/>
      <c r="E84" s="24"/>
      <c r="F84" s="18"/>
      <c r="G84" s="124">
        <f>IF((AB81-AC82)&lt;0,0,AB81-AC82)</f>
        <v>0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/>
      <c r="C85" s="21"/>
      <c r="D85" s="21"/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/>
      <c r="C86" s="21"/>
      <c r="D86" s="21"/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/>
      <c r="C87" s="21"/>
      <c r="D87" s="21"/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f>A1</f>
        <v>4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4</v>
      </c>
      <c r="F89" s="143"/>
      <c r="G89" s="143"/>
      <c r="H89" s="143"/>
      <c r="I89" s="143"/>
      <c r="J89" s="144">
        <f>INDEX(Diary!$C:$C,MATCH(A89,Diary!$A:$A,0))</f>
        <v>41911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EUXTON SOUTH END</v>
      </c>
      <c r="C91" s="131"/>
      <c r="D91" s="132"/>
      <c r="E91" s="136" t="str">
        <f>INDEX(Owners!$A:$A,MATCH(B91,Owners!$B:$B,0))</f>
        <v>Antony Robinson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f>A4+2</f>
        <v>28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/>
      <c r="C93" s="8"/>
      <c r="D93" s="8"/>
      <c r="E93" s="84"/>
      <c r="F93" s="26"/>
      <c r="G93" s="9"/>
      <c r="H93" s="10" t="s">
        <v>397</v>
      </c>
      <c r="I93" s="11"/>
      <c r="J93" s="12"/>
      <c r="K93" s="13" t="s">
        <v>397</v>
      </c>
      <c r="L93" s="14"/>
      <c r="M93" s="12"/>
      <c r="N93" s="13" t="s">
        <v>397</v>
      </c>
      <c r="O93" s="14"/>
      <c r="P93" s="12"/>
      <c r="Q93" s="13" t="s">
        <v>397</v>
      </c>
      <c r="R93" s="14"/>
      <c r="S93" s="12"/>
      <c r="T93" s="13" t="s">
        <v>397</v>
      </c>
      <c r="U93" s="14"/>
      <c r="V93" s="12"/>
      <c r="W93" s="13" t="s">
        <v>397</v>
      </c>
      <c r="X93" s="14"/>
      <c r="Y93" s="12"/>
      <c r="Z93" s="13" t="s">
        <v>397</v>
      </c>
      <c r="AA93" s="14"/>
    </row>
    <row r="94" spans="1:29" ht="30" customHeight="1" x14ac:dyDescent="0.25">
      <c r="B94" s="8"/>
      <c r="C94" s="8"/>
      <c r="D94" s="8"/>
      <c r="E94" s="8"/>
      <c r="F94" s="26"/>
      <c r="G94" s="12"/>
      <c r="H94" s="13" t="s">
        <v>397</v>
      </c>
      <c r="I94" s="15"/>
      <c r="J94" s="12"/>
      <c r="K94" s="13" t="s">
        <v>397</v>
      </c>
      <c r="L94" s="14"/>
      <c r="M94" s="12"/>
      <c r="N94" s="13" t="s">
        <v>397</v>
      </c>
      <c r="O94" s="14"/>
      <c r="P94" s="12"/>
      <c r="Q94" s="13" t="s">
        <v>397</v>
      </c>
      <c r="R94" s="14"/>
      <c r="S94" s="12"/>
      <c r="T94" s="13" t="s">
        <v>397</v>
      </c>
      <c r="U94" s="14"/>
      <c r="V94" s="12"/>
      <c r="W94" s="13" t="s">
        <v>397</v>
      </c>
      <c r="X94" s="14"/>
      <c r="Y94" s="12"/>
      <c r="Z94" s="13" t="s">
        <v>397</v>
      </c>
      <c r="AA94" s="14"/>
    </row>
    <row r="95" spans="1:29" ht="30" customHeight="1" x14ac:dyDescent="0.25">
      <c r="B95" s="8"/>
      <c r="C95" s="8"/>
      <c r="D95" s="8"/>
      <c r="E95" s="8"/>
      <c r="F95" s="26"/>
      <c r="G95" s="12"/>
      <c r="H95" s="13" t="s">
        <v>397</v>
      </c>
      <c r="I95" s="15"/>
      <c r="J95" s="12"/>
      <c r="K95" s="13" t="s">
        <v>397</v>
      </c>
      <c r="L95" s="14"/>
      <c r="M95" s="12"/>
      <c r="N95" s="13" t="s">
        <v>397</v>
      </c>
      <c r="O95" s="14"/>
      <c r="P95" s="12"/>
      <c r="Q95" s="13" t="s">
        <v>397</v>
      </c>
      <c r="R95" s="14"/>
      <c r="S95" s="12"/>
      <c r="T95" s="13" t="s">
        <v>397</v>
      </c>
      <c r="U95" s="14"/>
      <c r="V95" s="12"/>
      <c r="W95" s="13" t="s">
        <v>397</v>
      </c>
      <c r="X95" s="14"/>
      <c r="Y95" s="12"/>
      <c r="Z95" s="13" t="s">
        <v>397</v>
      </c>
      <c r="AA95" s="14"/>
    </row>
    <row r="96" spans="1:29" ht="30" customHeight="1" x14ac:dyDescent="0.25">
      <c r="B96" s="8"/>
      <c r="C96" s="8"/>
      <c r="D96" s="8"/>
      <c r="E96" s="8"/>
      <c r="F96" s="26"/>
      <c r="G96" s="12"/>
      <c r="H96" s="15"/>
      <c r="I96" s="15"/>
      <c r="J96" s="12"/>
      <c r="K96" s="15"/>
      <c r="L96" s="14"/>
      <c r="M96" s="12"/>
      <c r="N96" s="15"/>
      <c r="O96" s="14"/>
      <c r="P96" s="12"/>
      <c r="Q96" s="15"/>
      <c r="R96" s="14"/>
      <c r="S96" s="12"/>
      <c r="T96" s="15"/>
      <c r="U96" s="14"/>
      <c r="V96" s="12"/>
      <c r="W96" s="15"/>
      <c r="X96" s="14"/>
      <c r="Y96" s="12"/>
      <c r="Z96" s="15"/>
      <c r="AA96" s="14"/>
    </row>
    <row r="97" spans="2:29" ht="30" customHeight="1" x14ac:dyDescent="0.25">
      <c r="B97" s="8"/>
      <c r="C97" s="8"/>
      <c r="D97" s="8"/>
      <c r="E97" s="8"/>
      <c r="F97" s="26"/>
      <c r="G97" s="12"/>
      <c r="H97" s="15"/>
      <c r="I97" s="15"/>
      <c r="J97" s="12"/>
      <c r="K97" s="15"/>
      <c r="L97" s="14"/>
      <c r="M97" s="12"/>
      <c r="N97" s="15"/>
      <c r="O97" s="14"/>
      <c r="P97" s="12"/>
      <c r="Q97" s="15"/>
      <c r="R97" s="14"/>
      <c r="S97" s="12"/>
      <c r="T97" s="15"/>
      <c r="U97" s="14"/>
      <c r="V97" s="12"/>
      <c r="W97" s="15"/>
      <c r="X97" s="14"/>
      <c r="Y97" s="12"/>
      <c r="Z97" s="15"/>
      <c r="AA97" s="14"/>
    </row>
    <row r="98" spans="2:29" ht="30" customHeight="1" x14ac:dyDescent="0.25">
      <c r="B98" s="8"/>
      <c r="C98" s="8"/>
      <c r="D98" s="8"/>
      <c r="E98" s="8"/>
      <c r="F98" s="26"/>
      <c r="G98" s="12"/>
      <c r="H98" s="15"/>
      <c r="I98" s="15"/>
      <c r="J98" s="12"/>
      <c r="K98" s="15"/>
      <c r="L98" s="14"/>
      <c r="M98" s="12"/>
      <c r="N98" s="15"/>
      <c r="O98" s="14"/>
      <c r="P98" s="12"/>
      <c r="Q98" s="15"/>
      <c r="R98" s="14"/>
      <c r="S98" s="12"/>
      <c r="T98" s="15"/>
      <c r="U98" s="14"/>
      <c r="V98" s="12"/>
      <c r="W98" s="15"/>
      <c r="X98" s="14"/>
      <c r="Y98" s="12"/>
      <c r="Z98" s="15"/>
      <c r="AA98" s="14"/>
    </row>
    <row r="99" spans="2:29" ht="30" customHeight="1" x14ac:dyDescent="0.25">
      <c r="B99" s="8"/>
      <c r="C99" s="8"/>
      <c r="D99" s="8"/>
      <c r="E99" s="8"/>
      <c r="F99" s="26"/>
      <c r="G99" s="12"/>
      <c r="H99" s="15"/>
      <c r="I99" s="15"/>
      <c r="J99" s="12"/>
      <c r="K99" s="15"/>
      <c r="L99" s="14"/>
      <c r="M99" s="12"/>
      <c r="N99" s="15"/>
      <c r="O99" s="14"/>
      <c r="P99" s="12"/>
      <c r="Q99" s="15"/>
      <c r="R99" s="14"/>
      <c r="S99" s="12"/>
      <c r="T99" s="15"/>
      <c r="U99" s="14"/>
      <c r="V99" s="12"/>
      <c r="W99" s="15"/>
      <c r="X99" s="14"/>
      <c r="Y99" s="12"/>
      <c r="Z99" s="15"/>
      <c r="AA99" s="14"/>
    </row>
    <row r="100" spans="2:29" ht="30" customHeight="1" x14ac:dyDescent="0.25">
      <c r="B100" s="8"/>
      <c r="C100" s="8"/>
      <c r="D100" s="8"/>
      <c r="E100" s="8"/>
      <c r="F100" s="26"/>
      <c r="G100" s="12"/>
      <c r="H100" s="15"/>
      <c r="I100" s="15"/>
      <c r="J100" s="12"/>
      <c r="K100" s="15"/>
      <c r="L100" s="14"/>
      <c r="M100" s="12"/>
      <c r="N100" s="15"/>
      <c r="O100" s="14"/>
      <c r="P100" s="12"/>
      <c r="Q100" s="15"/>
      <c r="R100" s="14"/>
      <c r="S100" s="12"/>
      <c r="T100" s="15"/>
      <c r="U100" s="14"/>
      <c r="V100" s="12"/>
      <c r="W100" s="15"/>
      <c r="X100" s="14"/>
      <c r="Y100" s="12"/>
      <c r="Z100" s="15"/>
      <c r="AA100" s="14"/>
    </row>
    <row r="101" spans="2:29" ht="30" customHeight="1" x14ac:dyDescent="0.25">
      <c r="B101" s="8"/>
      <c r="C101" s="8"/>
      <c r="D101" s="8"/>
      <c r="E101" s="8"/>
      <c r="F101" s="26"/>
      <c r="G101" s="12"/>
      <c r="H101" s="15"/>
      <c r="I101" s="15"/>
      <c r="J101" s="12"/>
      <c r="K101" s="15"/>
      <c r="L101" s="14"/>
      <c r="M101" s="12"/>
      <c r="N101" s="15"/>
      <c r="O101" s="14"/>
      <c r="P101" s="12"/>
      <c r="Q101" s="15"/>
      <c r="R101" s="14"/>
      <c r="S101" s="12"/>
      <c r="T101" s="15"/>
      <c r="U101" s="14"/>
      <c r="V101" s="12"/>
      <c r="W101" s="15"/>
      <c r="X101" s="14"/>
      <c r="Y101" s="12"/>
      <c r="Z101" s="15"/>
      <c r="AA101" s="14"/>
    </row>
    <row r="102" spans="2:29" ht="30" customHeight="1" x14ac:dyDescent="0.25">
      <c r="B102" s="8"/>
      <c r="C102" s="8"/>
      <c r="D102" s="8"/>
      <c r="E102" s="8"/>
      <c r="F102" s="26"/>
      <c r="G102" s="12"/>
      <c r="H102" s="15"/>
      <c r="I102" s="15"/>
      <c r="J102" s="12"/>
      <c r="K102" s="15"/>
      <c r="L102" s="14"/>
      <c r="M102" s="12"/>
      <c r="N102" s="15"/>
      <c r="O102" s="14"/>
      <c r="P102" s="12"/>
      <c r="Q102" s="15"/>
      <c r="R102" s="14"/>
      <c r="S102" s="12"/>
      <c r="T102" s="15"/>
      <c r="U102" s="14"/>
      <c r="V102" s="12"/>
      <c r="W102" s="15"/>
      <c r="X102" s="14"/>
      <c r="Y102" s="12"/>
      <c r="Z102" s="15"/>
      <c r="AA102" s="14"/>
    </row>
    <row r="103" spans="2:29" ht="30" customHeight="1" thickBot="1" x14ac:dyDescent="0.3">
      <c r="B103" s="27"/>
      <c r="C103" s="27"/>
      <c r="D103" s="27"/>
      <c r="E103" s="27"/>
      <c r="F103" s="26"/>
      <c r="G103" s="28"/>
      <c r="H103" s="17"/>
      <c r="I103" s="17"/>
      <c r="J103" s="28"/>
      <c r="K103" s="17"/>
      <c r="L103" s="29"/>
      <c r="M103" s="28"/>
      <c r="N103" s="17"/>
      <c r="O103" s="29"/>
      <c r="P103" s="28"/>
      <c r="Q103" s="17"/>
      <c r="R103" s="29"/>
      <c r="S103" s="28"/>
      <c r="T103" s="17"/>
      <c r="U103" s="29"/>
      <c r="V103" s="28"/>
      <c r="W103" s="17"/>
      <c r="X103" s="29"/>
      <c r="Y103" s="28"/>
      <c r="Z103" s="17"/>
      <c r="AA103" s="29"/>
    </row>
    <row r="104" spans="2:29" ht="30" customHeight="1" thickTop="1" x14ac:dyDescent="0.25">
      <c r="B104" s="30"/>
      <c r="C104" s="30"/>
      <c r="D104" s="30"/>
      <c r="E104" s="30"/>
      <c r="F104" s="31" t="s">
        <v>372</v>
      </c>
      <c r="G104" s="32" t="str">
        <f>IF(SUM(G93:G103)=0,"",SUM(G93:G103))</f>
        <v/>
      </c>
      <c r="H104" s="33"/>
      <c r="I104" s="33"/>
      <c r="J104" s="32" t="str">
        <f>IF(SUM(J93:J103)=0,"",SUM(J93:J103))</f>
        <v/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 t="str">
        <f>IF(SUM(V93:V103)=0,"",SUM(V93:V103))</f>
        <v/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0</v>
      </c>
    </row>
    <row r="105" spans="2:29" ht="30" customHeight="1" x14ac:dyDescent="0.25">
      <c r="B105" s="21"/>
      <c r="C105" s="21"/>
      <c r="D105" s="21"/>
      <c r="E105" s="21"/>
      <c r="F105" s="22" t="s">
        <v>375</v>
      </c>
      <c r="G105" s="12"/>
      <c r="H105" s="15"/>
      <c r="I105" s="15" t="str">
        <f>IF(SUM(I93:I95)=0,"",SUM(I93:I95))</f>
        <v/>
      </c>
      <c r="J105" s="12"/>
      <c r="K105" s="15"/>
      <c r="L105" s="15" t="str">
        <f>IF(SUM(L93:L95)=0,"",SUM(L93:L95))</f>
        <v/>
      </c>
      <c r="M105" s="12"/>
      <c r="N105" s="15"/>
      <c r="O105" s="15" t="str">
        <f>IF(SUM(O93:O95)=0,"",SUM(O93:O95))</f>
        <v/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 t="str">
        <f>IF(SUM(X93:X95)=0,"",SUM(X93:X95))</f>
        <v/>
      </c>
      <c r="Y105" s="12"/>
      <c r="Z105" s="15"/>
      <c r="AA105" s="15" t="str">
        <f>IF(SUM(AA93:AA95)=0,"",SUM(AA93:AA95))</f>
        <v/>
      </c>
      <c r="AB105" s="2">
        <f>SUM(G105:AA105)</f>
        <v>0</v>
      </c>
      <c r="AC105" s="3">
        <f>INT(SUM(G105:AA105)/3)</f>
        <v>0</v>
      </c>
    </row>
    <row r="106" spans="2:29" ht="30" customHeight="1" thickBot="1" x14ac:dyDescent="0.3">
      <c r="B106" s="21"/>
      <c r="C106" s="21"/>
      <c r="D106" s="21"/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/>
      <c r="C107" s="21"/>
      <c r="D107" s="21"/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/>
      <c r="C108" s="21"/>
      <c r="D108" s="21"/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/>
      <c r="C109" s="21"/>
      <c r="D109" s="21"/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/>
      <c r="C110" s="21"/>
      <c r="D110" s="21"/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JEAN PIERRE'S TAP INS</v>
      </c>
      <c r="C112" s="131"/>
      <c r="D112" s="132"/>
      <c r="E112" s="136" t="str">
        <f>INDEX(Owners!$A:$A,MATCH(B112,Owners!$B:$B,0))</f>
        <v>John Murphy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f>A4+2</f>
        <v>28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/>
      <c r="C114" s="8"/>
      <c r="D114" s="8"/>
      <c r="E114" s="85"/>
      <c r="F114" s="26"/>
      <c r="G114" s="9"/>
      <c r="H114" s="10" t="s">
        <v>397</v>
      </c>
      <c r="I114" s="11"/>
      <c r="J114" s="12"/>
      <c r="K114" s="13" t="s">
        <v>397</v>
      </c>
      <c r="L114" s="14"/>
      <c r="M114" s="12"/>
      <c r="N114" s="13" t="s">
        <v>397</v>
      </c>
      <c r="O114" s="14"/>
      <c r="P114" s="12"/>
      <c r="Q114" s="13" t="s">
        <v>397</v>
      </c>
      <c r="R114" s="14"/>
      <c r="S114" s="12"/>
      <c r="T114" s="13" t="s">
        <v>397</v>
      </c>
      <c r="U114" s="14"/>
      <c r="V114" s="12"/>
      <c r="W114" s="13" t="s">
        <v>397</v>
      </c>
      <c r="X114" s="14"/>
      <c r="Y114" s="12"/>
      <c r="Z114" s="13" t="s">
        <v>397</v>
      </c>
      <c r="AA114" s="14"/>
    </row>
    <row r="115" spans="1:29" ht="30" customHeight="1" x14ac:dyDescent="0.25">
      <c r="B115" s="8"/>
      <c r="C115" s="8"/>
      <c r="D115" s="8"/>
      <c r="E115" s="20"/>
      <c r="F115" s="26"/>
      <c r="G115" s="12"/>
      <c r="H115" s="13" t="s">
        <v>397</v>
      </c>
      <c r="I115" s="15"/>
      <c r="J115" s="12"/>
      <c r="K115" s="13" t="s">
        <v>397</v>
      </c>
      <c r="L115" s="14"/>
      <c r="M115" s="12"/>
      <c r="N115" s="13" t="s">
        <v>397</v>
      </c>
      <c r="O115" s="14"/>
      <c r="P115" s="12"/>
      <c r="Q115" s="13" t="s">
        <v>397</v>
      </c>
      <c r="R115" s="14"/>
      <c r="S115" s="12"/>
      <c r="T115" s="13" t="s">
        <v>397</v>
      </c>
      <c r="U115" s="14"/>
      <c r="V115" s="12"/>
      <c r="W115" s="13" t="s">
        <v>397</v>
      </c>
      <c r="X115" s="14"/>
      <c r="Y115" s="12"/>
      <c r="Z115" s="13" t="s">
        <v>397</v>
      </c>
      <c r="AA115" s="14"/>
    </row>
    <row r="116" spans="1:29" ht="30" customHeight="1" x14ac:dyDescent="0.25">
      <c r="B116" s="8"/>
      <c r="C116" s="8"/>
      <c r="D116" s="8"/>
      <c r="E116" s="20"/>
      <c r="F116" s="26"/>
      <c r="G116" s="12"/>
      <c r="H116" s="13" t="s">
        <v>397</v>
      </c>
      <c r="I116" s="15"/>
      <c r="J116" s="12"/>
      <c r="K116" s="13" t="s">
        <v>397</v>
      </c>
      <c r="L116" s="14"/>
      <c r="M116" s="12"/>
      <c r="N116" s="13" t="s">
        <v>397</v>
      </c>
      <c r="O116" s="14"/>
      <c r="P116" s="12"/>
      <c r="Q116" s="13" t="s">
        <v>397</v>
      </c>
      <c r="R116" s="14"/>
      <c r="S116" s="12"/>
      <c r="T116" s="13" t="s">
        <v>397</v>
      </c>
      <c r="U116" s="14"/>
      <c r="V116" s="12"/>
      <c r="W116" s="13" t="s">
        <v>397</v>
      </c>
      <c r="X116" s="14"/>
      <c r="Y116" s="12"/>
      <c r="Z116" s="13" t="s">
        <v>397</v>
      </c>
      <c r="AA116" s="14"/>
    </row>
    <row r="117" spans="1:29" ht="30" customHeight="1" x14ac:dyDescent="0.25">
      <c r="B117" s="8"/>
      <c r="C117" s="8"/>
      <c r="D117" s="8"/>
      <c r="E117" s="20"/>
      <c r="F117" s="26"/>
      <c r="G117" s="12"/>
      <c r="H117" s="15"/>
      <c r="I117" s="15"/>
      <c r="J117" s="12"/>
      <c r="K117" s="15"/>
      <c r="L117" s="14"/>
      <c r="M117" s="12"/>
      <c r="N117" s="15"/>
      <c r="O117" s="14"/>
      <c r="P117" s="12"/>
      <c r="Q117" s="15"/>
      <c r="R117" s="14"/>
      <c r="S117" s="12"/>
      <c r="T117" s="15"/>
      <c r="U117" s="14"/>
      <c r="V117" s="12"/>
      <c r="W117" s="15"/>
      <c r="X117" s="14"/>
      <c r="Y117" s="12"/>
      <c r="Z117" s="15"/>
      <c r="AA117" s="14"/>
    </row>
    <row r="118" spans="1:29" ht="30" customHeight="1" x14ac:dyDescent="0.25">
      <c r="B118" s="8"/>
      <c r="C118" s="8"/>
      <c r="D118" s="8"/>
      <c r="E118" s="20"/>
      <c r="F118" s="26"/>
      <c r="G118" s="12"/>
      <c r="H118" s="15"/>
      <c r="I118" s="15"/>
      <c r="J118" s="12"/>
      <c r="K118" s="15"/>
      <c r="L118" s="14"/>
      <c r="M118" s="12"/>
      <c r="N118" s="15"/>
      <c r="O118" s="14"/>
      <c r="P118" s="12"/>
      <c r="Q118" s="15"/>
      <c r="R118" s="14"/>
      <c r="S118" s="12"/>
      <c r="T118" s="15"/>
      <c r="U118" s="14"/>
      <c r="V118" s="12"/>
      <c r="W118" s="15"/>
      <c r="X118" s="14"/>
      <c r="Y118" s="12"/>
      <c r="Z118" s="15"/>
      <c r="AA118" s="14"/>
    </row>
    <row r="119" spans="1:29" ht="30" customHeight="1" x14ac:dyDescent="0.25">
      <c r="B119" s="8"/>
      <c r="C119" s="8"/>
      <c r="D119" s="8"/>
      <c r="E119" s="20"/>
      <c r="F119" s="26"/>
      <c r="G119" s="12"/>
      <c r="H119" s="15"/>
      <c r="I119" s="15"/>
      <c r="J119" s="12"/>
      <c r="K119" s="15"/>
      <c r="L119" s="14"/>
      <c r="M119" s="12"/>
      <c r="N119" s="15"/>
      <c r="O119" s="14"/>
      <c r="P119" s="12"/>
      <c r="Q119" s="15"/>
      <c r="R119" s="14"/>
      <c r="S119" s="12"/>
      <c r="T119" s="15"/>
      <c r="U119" s="14"/>
      <c r="V119" s="12"/>
      <c r="W119" s="15"/>
      <c r="X119" s="14"/>
      <c r="Y119" s="12"/>
      <c r="Z119" s="15"/>
      <c r="AA119" s="14"/>
    </row>
    <row r="120" spans="1:29" ht="30" customHeight="1" x14ac:dyDescent="0.25">
      <c r="B120" s="8"/>
      <c r="C120" s="8"/>
      <c r="D120" s="8"/>
      <c r="E120" s="20"/>
      <c r="F120" s="26"/>
      <c r="G120" s="12"/>
      <c r="H120" s="15"/>
      <c r="I120" s="15"/>
      <c r="J120" s="12"/>
      <c r="K120" s="15"/>
      <c r="L120" s="14"/>
      <c r="M120" s="12"/>
      <c r="N120" s="15"/>
      <c r="O120" s="14"/>
      <c r="P120" s="12"/>
      <c r="Q120" s="15"/>
      <c r="R120" s="14"/>
      <c r="S120" s="12"/>
      <c r="T120" s="15"/>
      <c r="U120" s="14"/>
      <c r="V120" s="12"/>
      <c r="W120" s="15"/>
      <c r="X120" s="14"/>
      <c r="Y120" s="12"/>
      <c r="Z120" s="15"/>
      <c r="AA120" s="14"/>
    </row>
    <row r="121" spans="1:29" ht="30" customHeight="1" x14ac:dyDescent="0.25">
      <c r="B121" s="8"/>
      <c r="C121" s="8"/>
      <c r="D121" s="8"/>
      <c r="E121" s="20"/>
      <c r="F121" s="26"/>
      <c r="G121" s="12"/>
      <c r="H121" s="15"/>
      <c r="I121" s="15"/>
      <c r="J121" s="12"/>
      <c r="K121" s="15"/>
      <c r="L121" s="14"/>
      <c r="M121" s="12"/>
      <c r="N121" s="15"/>
      <c r="O121" s="14"/>
      <c r="P121" s="12"/>
      <c r="Q121" s="15"/>
      <c r="R121" s="14"/>
      <c r="S121" s="12"/>
      <c r="T121" s="15"/>
      <c r="U121" s="14"/>
      <c r="V121" s="12"/>
      <c r="W121" s="15"/>
      <c r="X121" s="14"/>
      <c r="Y121" s="12"/>
      <c r="Z121" s="15"/>
      <c r="AA121" s="14"/>
    </row>
    <row r="122" spans="1:29" ht="30" customHeight="1" x14ac:dyDescent="0.25">
      <c r="B122" s="8"/>
      <c r="C122" s="8"/>
      <c r="D122" s="8"/>
      <c r="E122" s="20"/>
      <c r="F122" s="26"/>
      <c r="G122" s="12"/>
      <c r="H122" s="15"/>
      <c r="I122" s="15"/>
      <c r="J122" s="12"/>
      <c r="K122" s="15"/>
      <c r="L122" s="14"/>
      <c r="M122" s="12"/>
      <c r="N122" s="15"/>
      <c r="O122" s="14"/>
      <c r="P122" s="12"/>
      <c r="Q122" s="15"/>
      <c r="R122" s="14"/>
      <c r="S122" s="12"/>
      <c r="T122" s="15"/>
      <c r="U122" s="14"/>
      <c r="V122" s="12"/>
      <c r="W122" s="15"/>
      <c r="X122" s="14"/>
      <c r="Y122" s="12"/>
      <c r="Z122" s="15"/>
      <c r="AA122" s="14"/>
    </row>
    <row r="123" spans="1:29" ht="30" customHeight="1" x14ac:dyDescent="0.25">
      <c r="B123" s="8"/>
      <c r="C123" s="8"/>
      <c r="D123" s="8"/>
      <c r="E123" s="20"/>
      <c r="F123" s="26"/>
      <c r="G123" s="12"/>
      <c r="H123" s="15"/>
      <c r="I123" s="15"/>
      <c r="J123" s="12"/>
      <c r="K123" s="15"/>
      <c r="L123" s="14"/>
      <c r="M123" s="12"/>
      <c r="N123" s="15"/>
      <c r="O123" s="14"/>
      <c r="P123" s="12"/>
      <c r="Q123" s="15"/>
      <c r="R123" s="14"/>
      <c r="S123" s="12"/>
      <c r="T123" s="15"/>
      <c r="U123" s="14"/>
      <c r="V123" s="12"/>
      <c r="W123" s="15"/>
      <c r="X123" s="14"/>
      <c r="Y123" s="12"/>
      <c r="Z123" s="15"/>
      <c r="AA123" s="14"/>
    </row>
    <row r="124" spans="1:29" ht="30" customHeight="1" thickBot="1" x14ac:dyDescent="0.3">
      <c r="B124" s="27"/>
      <c r="C124" s="27"/>
      <c r="D124" s="27"/>
      <c r="E124" s="35"/>
      <c r="F124" s="26"/>
      <c r="G124" s="28"/>
      <c r="H124" s="17"/>
      <c r="I124" s="17"/>
      <c r="J124" s="28"/>
      <c r="K124" s="17"/>
      <c r="L124" s="29"/>
      <c r="M124" s="28"/>
      <c r="N124" s="17"/>
      <c r="O124" s="29"/>
      <c r="P124" s="28"/>
      <c r="Q124" s="17"/>
      <c r="R124" s="29"/>
      <c r="S124" s="28"/>
      <c r="T124" s="17"/>
      <c r="U124" s="29"/>
      <c r="V124" s="28"/>
      <c r="W124" s="17"/>
      <c r="X124" s="29"/>
      <c r="Y124" s="28"/>
      <c r="Z124" s="17"/>
      <c r="AA124" s="29"/>
    </row>
    <row r="125" spans="1:29" ht="30" customHeight="1" thickTop="1" x14ac:dyDescent="0.25">
      <c r="B125" s="30"/>
      <c r="C125" s="30"/>
      <c r="D125" s="30"/>
      <c r="E125" s="36"/>
      <c r="F125" s="31" t="s">
        <v>372</v>
      </c>
      <c r="G125" s="32" t="str">
        <f>IF(SUM(G114:G124)=0,"",SUM(G114:G124))</f>
        <v/>
      </c>
      <c r="H125" s="33"/>
      <c r="I125" s="33"/>
      <c r="J125" s="32" t="str">
        <f>IF(SUM(J114:J124)=0,"",SUM(J114:J124))</f>
        <v/>
      </c>
      <c r="K125" s="33"/>
      <c r="L125" s="34"/>
      <c r="M125" s="32" t="str">
        <f>IF(SUM(M114:M124)=0,"",SUM(M114:M124))</f>
        <v/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 t="str">
        <f>IF(SUM(V114:V124)=0,"",SUM(V114:V124))</f>
        <v/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0</v>
      </c>
    </row>
    <row r="126" spans="1:29" ht="30" customHeight="1" x14ac:dyDescent="0.25">
      <c r="B126" s="21"/>
      <c r="C126" s="21"/>
      <c r="D126" s="21"/>
      <c r="E126" s="23"/>
      <c r="F126" s="22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 t="str">
        <f>IF(SUM(L114:L116)=0,"",SUM(L114:L116))</f>
        <v/>
      </c>
      <c r="M126" s="12"/>
      <c r="N126" s="15"/>
      <c r="O126" s="15" t="str">
        <f>IF(SUM(O114:O116)=0,"",SUM(O114:O116))</f>
        <v/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 t="str">
        <f>IF(SUM(X114:X116)=0,"",SUM(X114:X116))</f>
        <v/>
      </c>
      <c r="Y126" s="12"/>
      <c r="Z126" s="15"/>
      <c r="AA126" s="15" t="str">
        <f>IF(SUM(AA114:AA116)=0,"",SUM(AA114:AA116))</f>
        <v/>
      </c>
      <c r="AB126" s="2">
        <f>SUM(G126:AA126)</f>
        <v>0</v>
      </c>
      <c r="AC126" s="3">
        <f>INT(SUM(G126:AA126)/3)</f>
        <v>0</v>
      </c>
    </row>
    <row r="127" spans="1:29" ht="30" customHeight="1" thickBot="1" x14ac:dyDescent="0.3">
      <c r="B127" s="21"/>
      <c r="C127" s="21"/>
      <c r="D127" s="21"/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/>
      <c r="C128" s="21"/>
      <c r="D128" s="21"/>
      <c r="E128" s="24"/>
      <c r="F128" s="18"/>
      <c r="G128" s="124">
        <f>IF((AB125-AC126)&lt;0,0,AB125-AC126)</f>
        <v>0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/>
      <c r="C129" s="21"/>
      <c r="D129" s="21"/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/>
      <c r="C130" s="21"/>
      <c r="D130" s="21"/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/>
      <c r="C131" s="21"/>
      <c r="D131" s="21"/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f>A1</f>
        <v>4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4</v>
      </c>
      <c r="F133" s="143"/>
      <c r="G133" s="143"/>
      <c r="H133" s="143"/>
      <c r="I133" s="143"/>
      <c r="J133" s="144">
        <f>INDEX(Diary!$C:$C,MATCH(A133,Diary!$A:$A,0))</f>
        <v>41911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MURDER ON ZIDANE'S FLOOR</v>
      </c>
      <c r="C135" s="131"/>
      <c r="D135" s="132"/>
      <c r="E135" s="136" t="str">
        <f>INDEX(Owners!$A:$A,MATCH(B135,Owners!$B:$B,0))</f>
        <v>Rob Emmison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f>A4+3</f>
        <v>29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/>
      <c r="C137" s="8"/>
      <c r="D137" s="8"/>
      <c r="E137" s="84"/>
      <c r="F137" s="26"/>
      <c r="G137" s="9"/>
      <c r="H137" s="10" t="s">
        <v>397</v>
      </c>
      <c r="I137" s="11"/>
      <c r="J137" s="12"/>
      <c r="K137" s="13" t="s">
        <v>397</v>
      </c>
      <c r="L137" s="14"/>
      <c r="M137" s="12"/>
      <c r="N137" s="13" t="s">
        <v>397</v>
      </c>
      <c r="O137" s="14"/>
      <c r="P137" s="12"/>
      <c r="Q137" s="13" t="s">
        <v>397</v>
      </c>
      <c r="R137" s="14"/>
      <c r="S137" s="12"/>
      <c r="T137" s="13" t="s">
        <v>397</v>
      </c>
      <c r="U137" s="14"/>
      <c r="V137" s="12"/>
      <c r="W137" s="13" t="s">
        <v>397</v>
      </c>
      <c r="X137" s="14"/>
      <c r="Y137" s="12"/>
      <c r="Z137" s="13" t="s">
        <v>397</v>
      </c>
      <c r="AA137" s="14"/>
    </row>
    <row r="138" spans="1:28" ht="30" customHeight="1" x14ac:dyDescent="0.25">
      <c r="B138" s="8"/>
      <c r="C138" s="8"/>
      <c r="D138" s="8"/>
      <c r="E138" s="8"/>
      <c r="F138" s="26"/>
      <c r="G138" s="12"/>
      <c r="H138" s="13" t="s">
        <v>397</v>
      </c>
      <c r="I138" s="15"/>
      <c r="J138" s="12"/>
      <c r="K138" s="13" t="s">
        <v>397</v>
      </c>
      <c r="L138" s="14"/>
      <c r="M138" s="12"/>
      <c r="N138" s="13" t="s">
        <v>397</v>
      </c>
      <c r="O138" s="14"/>
      <c r="P138" s="12"/>
      <c r="Q138" s="13" t="s">
        <v>397</v>
      </c>
      <c r="R138" s="14"/>
      <c r="S138" s="12"/>
      <c r="T138" s="13" t="s">
        <v>397</v>
      </c>
      <c r="U138" s="14"/>
      <c r="V138" s="12"/>
      <c r="W138" s="13" t="s">
        <v>397</v>
      </c>
      <c r="X138" s="14"/>
      <c r="Y138" s="12"/>
      <c r="Z138" s="13" t="s">
        <v>397</v>
      </c>
      <c r="AA138" s="14"/>
    </row>
    <row r="139" spans="1:28" ht="30" customHeight="1" x14ac:dyDescent="0.25">
      <c r="B139" s="8"/>
      <c r="C139" s="8"/>
      <c r="D139" s="8"/>
      <c r="E139" s="8"/>
      <c r="F139" s="26"/>
      <c r="G139" s="12"/>
      <c r="H139" s="13" t="s">
        <v>397</v>
      </c>
      <c r="I139" s="15"/>
      <c r="J139" s="12"/>
      <c r="K139" s="13" t="s">
        <v>397</v>
      </c>
      <c r="L139" s="14"/>
      <c r="M139" s="12"/>
      <c r="N139" s="13" t="s">
        <v>397</v>
      </c>
      <c r="O139" s="14"/>
      <c r="P139" s="12"/>
      <c r="Q139" s="13" t="s">
        <v>397</v>
      </c>
      <c r="R139" s="14"/>
      <c r="S139" s="12"/>
      <c r="T139" s="13" t="s">
        <v>397</v>
      </c>
      <c r="U139" s="14"/>
      <c r="V139" s="12"/>
      <c r="W139" s="13" t="s">
        <v>397</v>
      </c>
      <c r="X139" s="14"/>
      <c r="Y139" s="12"/>
      <c r="Z139" s="13" t="s">
        <v>397</v>
      </c>
      <c r="AA139" s="14"/>
    </row>
    <row r="140" spans="1:28" ht="30" customHeight="1" x14ac:dyDescent="0.25">
      <c r="B140" s="8"/>
      <c r="C140" s="8"/>
      <c r="D140" s="8"/>
      <c r="E140" s="8"/>
      <c r="F140" s="26"/>
      <c r="G140" s="12"/>
      <c r="H140" s="15"/>
      <c r="I140" s="15"/>
      <c r="J140" s="12"/>
      <c r="K140" s="15"/>
      <c r="L140" s="14"/>
      <c r="M140" s="12"/>
      <c r="N140" s="15"/>
      <c r="O140" s="14"/>
      <c r="P140" s="12"/>
      <c r="Q140" s="15"/>
      <c r="R140" s="14"/>
      <c r="S140" s="12"/>
      <c r="T140" s="15"/>
      <c r="U140" s="14"/>
      <c r="V140" s="12"/>
      <c r="W140" s="15"/>
      <c r="X140" s="14"/>
      <c r="Y140" s="12"/>
      <c r="Z140" s="15"/>
      <c r="AA140" s="14"/>
    </row>
    <row r="141" spans="1:28" ht="30" customHeight="1" x14ac:dyDescent="0.25">
      <c r="B141" s="8"/>
      <c r="C141" s="8"/>
      <c r="D141" s="8"/>
      <c r="E141" s="8"/>
      <c r="F141" s="26"/>
      <c r="G141" s="12"/>
      <c r="H141" s="15"/>
      <c r="I141" s="15"/>
      <c r="J141" s="12"/>
      <c r="K141" s="15"/>
      <c r="L141" s="14"/>
      <c r="M141" s="12"/>
      <c r="N141" s="15"/>
      <c r="O141" s="14"/>
      <c r="P141" s="12"/>
      <c r="Q141" s="15"/>
      <c r="R141" s="14"/>
      <c r="S141" s="12"/>
      <c r="T141" s="15"/>
      <c r="U141" s="14"/>
      <c r="V141" s="12"/>
      <c r="W141" s="15"/>
      <c r="X141" s="14"/>
      <c r="Y141" s="12"/>
      <c r="Z141" s="15"/>
      <c r="AA141" s="14"/>
    </row>
    <row r="142" spans="1:28" ht="30" customHeight="1" x14ac:dyDescent="0.25">
      <c r="B142" s="8"/>
      <c r="C142" s="8"/>
      <c r="D142" s="8"/>
      <c r="E142" s="8"/>
      <c r="F142" s="26"/>
      <c r="G142" s="12"/>
      <c r="H142" s="15"/>
      <c r="I142" s="15"/>
      <c r="J142" s="12"/>
      <c r="K142" s="15"/>
      <c r="L142" s="14"/>
      <c r="M142" s="12"/>
      <c r="N142" s="15"/>
      <c r="O142" s="14"/>
      <c r="P142" s="12"/>
      <c r="Q142" s="15"/>
      <c r="R142" s="14"/>
      <c r="S142" s="12"/>
      <c r="T142" s="15"/>
      <c r="U142" s="14"/>
      <c r="V142" s="12"/>
      <c r="W142" s="15"/>
      <c r="X142" s="14"/>
      <c r="Y142" s="12"/>
      <c r="Z142" s="15"/>
      <c r="AA142" s="14"/>
    </row>
    <row r="143" spans="1:28" ht="30" customHeight="1" x14ac:dyDescent="0.25">
      <c r="B143" s="8"/>
      <c r="C143" s="8"/>
      <c r="D143" s="8"/>
      <c r="E143" s="8"/>
      <c r="F143" s="26"/>
      <c r="G143" s="12"/>
      <c r="H143" s="15"/>
      <c r="I143" s="15"/>
      <c r="J143" s="12"/>
      <c r="K143" s="15"/>
      <c r="L143" s="14"/>
      <c r="M143" s="12"/>
      <c r="N143" s="15"/>
      <c r="O143" s="14"/>
      <c r="P143" s="12"/>
      <c r="Q143" s="15"/>
      <c r="R143" s="14"/>
      <c r="S143" s="12"/>
      <c r="T143" s="15"/>
      <c r="U143" s="14"/>
      <c r="V143" s="12"/>
      <c r="W143" s="15"/>
      <c r="X143" s="14"/>
      <c r="Y143" s="12"/>
      <c r="Z143" s="15"/>
      <c r="AA143" s="14"/>
    </row>
    <row r="144" spans="1:28" ht="30" customHeight="1" x14ac:dyDescent="0.25">
      <c r="B144" s="8"/>
      <c r="C144" s="8"/>
      <c r="D144" s="8"/>
      <c r="E144" s="8"/>
      <c r="F144" s="26"/>
      <c r="G144" s="12"/>
      <c r="H144" s="15"/>
      <c r="I144" s="15"/>
      <c r="J144" s="12"/>
      <c r="K144" s="15"/>
      <c r="L144" s="14"/>
      <c r="M144" s="12"/>
      <c r="N144" s="15"/>
      <c r="O144" s="14"/>
      <c r="P144" s="12"/>
      <c r="Q144" s="15"/>
      <c r="R144" s="14"/>
      <c r="S144" s="12"/>
      <c r="T144" s="15"/>
      <c r="U144" s="14"/>
      <c r="V144" s="12"/>
      <c r="W144" s="15"/>
      <c r="X144" s="14"/>
      <c r="Y144" s="12"/>
      <c r="Z144" s="15"/>
      <c r="AA144" s="14"/>
    </row>
    <row r="145" spans="1:29" ht="30" customHeight="1" x14ac:dyDescent="0.25">
      <c r="B145" s="8"/>
      <c r="C145" s="8"/>
      <c r="D145" s="8"/>
      <c r="E145" s="8"/>
      <c r="F145" s="26"/>
      <c r="G145" s="12"/>
      <c r="H145" s="15"/>
      <c r="I145" s="15"/>
      <c r="J145" s="12"/>
      <c r="K145" s="15"/>
      <c r="L145" s="14"/>
      <c r="M145" s="12"/>
      <c r="N145" s="15"/>
      <c r="O145" s="14"/>
      <c r="P145" s="12"/>
      <c r="Q145" s="15"/>
      <c r="R145" s="14"/>
      <c r="S145" s="12"/>
      <c r="T145" s="15"/>
      <c r="U145" s="14"/>
      <c r="V145" s="12"/>
      <c r="W145" s="15"/>
      <c r="X145" s="14"/>
      <c r="Y145" s="12"/>
      <c r="Z145" s="15"/>
      <c r="AA145" s="14"/>
    </row>
    <row r="146" spans="1:29" ht="30" customHeight="1" x14ac:dyDescent="0.25">
      <c r="B146" s="8"/>
      <c r="C146" s="8"/>
      <c r="D146" s="8"/>
      <c r="E146" s="8"/>
      <c r="F146" s="26"/>
      <c r="G146" s="12"/>
      <c r="H146" s="15"/>
      <c r="I146" s="15"/>
      <c r="J146" s="12"/>
      <c r="K146" s="15"/>
      <c r="L146" s="14"/>
      <c r="M146" s="12"/>
      <c r="N146" s="15"/>
      <c r="O146" s="14"/>
      <c r="P146" s="12"/>
      <c r="Q146" s="15"/>
      <c r="R146" s="14"/>
      <c r="S146" s="12"/>
      <c r="T146" s="15"/>
      <c r="U146" s="14"/>
      <c r="V146" s="12"/>
      <c r="W146" s="15"/>
      <c r="X146" s="14"/>
      <c r="Y146" s="12"/>
      <c r="Z146" s="15"/>
      <c r="AA146" s="14"/>
    </row>
    <row r="147" spans="1:29" ht="30" customHeight="1" thickBot="1" x14ac:dyDescent="0.3">
      <c r="B147" s="27"/>
      <c r="C147" s="27"/>
      <c r="D147" s="27"/>
      <c r="E147" s="27"/>
      <c r="F147" s="26"/>
      <c r="G147" s="28"/>
      <c r="H147" s="17"/>
      <c r="I147" s="17"/>
      <c r="J147" s="28"/>
      <c r="K147" s="17"/>
      <c r="L147" s="29"/>
      <c r="M147" s="28"/>
      <c r="N147" s="17"/>
      <c r="O147" s="29"/>
      <c r="P147" s="28"/>
      <c r="Q147" s="17"/>
      <c r="R147" s="29"/>
      <c r="S147" s="28"/>
      <c r="T147" s="17"/>
      <c r="U147" s="29"/>
      <c r="V147" s="28"/>
      <c r="W147" s="17"/>
      <c r="X147" s="29"/>
      <c r="Y147" s="28"/>
      <c r="Z147" s="17"/>
      <c r="AA147" s="29"/>
    </row>
    <row r="148" spans="1:29" ht="30" customHeight="1" thickTop="1" x14ac:dyDescent="0.25">
      <c r="B148" s="30"/>
      <c r="C148" s="30"/>
      <c r="D148" s="30"/>
      <c r="E148" s="30"/>
      <c r="F148" s="31" t="s">
        <v>372</v>
      </c>
      <c r="G148" s="32" t="str">
        <f>IF(SUM(G137:G147)=0,"",SUM(G137:G147))</f>
        <v/>
      </c>
      <c r="H148" s="33"/>
      <c r="I148" s="33"/>
      <c r="J148" s="32" t="str">
        <f>IF(SUM(J137:J147)=0,"",SUM(J137:J147))</f>
        <v/>
      </c>
      <c r="K148" s="33"/>
      <c r="L148" s="34"/>
      <c r="M148" s="32" t="str">
        <f>IF(SUM(M137:M147)=0,"",SUM(M137:M147))</f>
        <v/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 t="str">
        <f>IF(SUM(V137:V147)=0,"",SUM(V137:V147))</f>
        <v/>
      </c>
      <c r="W148" s="33"/>
      <c r="X148" s="34"/>
      <c r="Y148" s="32" t="str">
        <f>IF(SUM(Y137:Y147)=0,"",SUM(Y137:Y147))</f>
        <v/>
      </c>
      <c r="Z148" s="33"/>
      <c r="AA148" s="34"/>
      <c r="AB148" s="2">
        <f>SUM(G148:AA148)</f>
        <v>0</v>
      </c>
    </row>
    <row r="149" spans="1:29" ht="30" customHeight="1" x14ac:dyDescent="0.25">
      <c r="B149" s="21"/>
      <c r="C149" s="21"/>
      <c r="D149" s="21"/>
      <c r="E149" s="21"/>
      <c r="F149" s="22" t="s">
        <v>375</v>
      </c>
      <c r="G149" s="12"/>
      <c r="H149" s="15"/>
      <c r="I149" s="15" t="str">
        <f>IF(SUM(I137:I139)=0,"",SUM(I137:I139))</f>
        <v/>
      </c>
      <c r="J149" s="12"/>
      <c r="K149" s="15"/>
      <c r="L149" s="15" t="str">
        <f>IF(SUM(L137:L139)=0,"",SUM(L137:L139))</f>
        <v/>
      </c>
      <c r="M149" s="12"/>
      <c r="N149" s="15"/>
      <c r="O149" s="15" t="str">
        <f>IF(SUM(O137:O139)=0,"",SUM(O137:O139))</f>
        <v/>
      </c>
      <c r="P149" s="12"/>
      <c r="Q149" s="15"/>
      <c r="R149" s="15" t="str">
        <f>IF(SUM(R137:R139)=0,"",SUM(R137:R139))</f>
        <v/>
      </c>
      <c r="S149" s="12"/>
      <c r="T149" s="15"/>
      <c r="U149" s="15" t="str">
        <f>IF(SUM(U137:U139)=0,"",SUM(U137:U139))</f>
        <v/>
      </c>
      <c r="V149" s="12"/>
      <c r="W149" s="15"/>
      <c r="X149" s="15" t="str">
        <f>IF(SUM(X137:X139)=0,"",SUM(X137:X139))</f>
        <v/>
      </c>
      <c r="Y149" s="12"/>
      <c r="Z149" s="15"/>
      <c r="AA149" s="15" t="str">
        <f>IF(SUM(AA137:AA139)=0,"",SUM(AA137:AA139))</f>
        <v/>
      </c>
      <c r="AB149" s="2">
        <f>SUM(G149:AA149)</f>
        <v>0</v>
      </c>
      <c r="AC149" s="3">
        <f>INT(SUM(G149:AA149)/3)</f>
        <v>0</v>
      </c>
    </row>
    <row r="150" spans="1:29" ht="30" customHeight="1" thickBot="1" x14ac:dyDescent="0.3">
      <c r="B150" s="21"/>
      <c r="C150" s="21"/>
      <c r="D150" s="21"/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/>
      <c r="C151" s="21"/>
      <c r="D151" s="21"/>
      <c r="E151" s="21"/>
      <c r="F151" s="18"/>
      <c r="G151" s="124">
        <f>IF((AB148-AC149)&lt;0,0,AB148-AC149)</f>
        <v>0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/>
      <c r="C152" s="21"/>
      <c r="D152" s="21"/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/>
      <c r="C153" s="21"/>
      <c r="D153" s="21"/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/>
      <c r="C154" s="21"/>
      <c r="D154" s="21"/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REAL MADRID ICULE UNITED</v>
      </c>
      <c r="C156" s="131"/>
      <c r="D156" s="132"/>
      <c r="E156" s="136" t="str">
        <f>INDEX(Owners!$A:$A,MATCH(B156,Owners!$B:$B,0))</f>
        <v>Nigel Heyes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f>A4+3</f>
        <v>29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/>
      <c r="C158" s="8"/>
      <c r="D158" s="8"/>
      <c r="E158" s="85"/>
      <c r="F158" s="26"/>
      <c r="G158" s="9"/>
      <c r="H158" s="10" t="s">
        <v>397</v>
      </c>
      <c r="I158" s="11"/>
      <c r="J158" s="12"/>
      <c r="K158" s="13" t="s">
        <v>397</v>
      </c>
      <c r="L158" s="14"/>
      <c r="M158" s="12"/>
      <c r="N158" s="13" t="s">
        <v>397</v>
      </c>
      <c r="O158" s="14"/>
      <c r="P158" s="12"/>
      <c r="Q158" s="13" t="s">
        <v>397</v>
      </c>
      <c r="R158" s="14"/>
      <c r="S158" s="12"/>
      <c r="T158" s="13" t="s">
        <v>397</v>
      </c>
      <c r="U158" s="14"/>
      <c r="V158" s="12"/>
      <c r="W158" s="13" t="s">
        <v>397</v>
      </c>
      <c r="X158" s="14"/>
      <c r="Y158" s="12"/>
      <c r="Z158" s="13" t="s">
        <v>397</v>
      </c>
      <c r="AA158" s="14"/>
    </row>
    <row r="159" spans="1:29" ht="30" customHeight="1" x14ac:dyDescent="0.25">
      <c r="B159" s="8"/>
      <c r="C159" s="8"/>
      <c r="D159" s="8"/>
      <c r="E159" s="20"/>
      <c r="F159" s="26"/>
      <c r="G159" s="12"/>
      <c r="H159" s="13" t="s">
        <v>397</v>
      </c>
      <c r="I159" s="15"/>
      <c r="J159" s="12"/>
      <c r="K159" s="13" t="s">
        <v>397</v>
      </c>
      <c r="L159" s="14"/>
      <c r="M159" s="12"/>
      <c r="N159" s="13" t="s">
        <v>397</v>
      </c>
      <c r="O159" s="14"/>
      <c r="P159" s="12"/>
      <c r="Q159" s="13" t="s">
        <v>397</v>
      </c>
      <c r="R159" s="14"/>
      <c r="S159" s="12"/>
      <c r="T159" s="13" t="s">
        <v>397</v>
      </c>
      <c r="U159" s="14"/>
      <c r="V159" s="12"/>
      <c r="W159" s="13" t="s">
        <v>397</v>
      </c>
      <c r="X159" s="14"/>
      <c r="Y159" s="12"/>
      <c r="Z159" s="13" t="s">
        <v>397</v>
      </c>
      <c r="AA159" s="14"/>
    </row>
    <row r="160" spans="1:29" ht="30" customHeight="1" x14ac:dyDescent="0.25">
      <c r="B160" s="8"/>
      <c r="C160" s="8"/>
      <c r="D160" s="8"/>
      <c r="E160" s="20"/>
      <c r="F160" s="26"/>
      <c r="G160" s="12"/>
      <c r="H160" s="13" t="s">
        <v>397</v>
      </c>
      <c r="I160" s="15"/>
      <c r="J160" s="12"/>
      <c r="K160" s="13" t="s">
        <v>397</v>
      </c>
      <c r="L160" s="14"/>
      <c r="M160" s="12"/>
      <c r="N160" s="13" t="s">
        <v>397</v>
      </c>
      <c r="O160" s="14"/>
      <c r="P160" s="12"/>
      <c r="Q160" s="13" t="s">
        <v>397</v>
      </c>
      <c r="R160" s="14"/>
      <c r="S160" s="12"/>
      <c r="T160" s="13" t="s">
        <v>397</v>
      </c>
      <c r="U160" s="14"/>
      <c r="V160" s="12"/>
      <c r="W160" s="13" t="s">
        <v>397</v>
      </c>
      <c r="X160" s="14"/>
      <c r="Y160" s="12"/>
      <c r="Z160" s="13" t="s">
        <v>397</v>
      </c>
      <c r="AA160" s="14"/>
    </row>
    <row r="161" spans="2:29" ht="30" customHeight="1" x14ac:dyDescent="0.25">
      <c r="B161" s="8"/>
      <c r="C161" s="8"/>
      <c r="D161" s="8"/>
      <c r="E161" s="20"/>
      <c r="F161" s="26"/>
      <c r="G161" s="12"/>
      <c r="H161" s="15"/>
      <c r="I161" s="15"/>
      <c r="J161" s="12"/>
      <c r="K161" s="15"/>
      <c r="L161" s="14"/>
      <c r="M161" s="12"/>
      <c r="N161" s="15"/>
      <c r="O161" s="14"/>
      <c r="P161" s="12"/>
      <c r="Q161" s="15"/>
      <c r="R161" s="14"/>
      <c r="S161" s="12"/>
      <c r="T161" s="15"/>
      <c r="U161" s="14"/>
      <c r="V161" s="12"/>
      <c r="W161" s="15"/>
      <c r="X161" s="14"/>
      <c r="Y161" s="12"/>
      <c r="Z161" s="15"/>
      <c r="AA161" s="14"/>
    </row>
    <row r="162" spans="2:29" ht="30" customHeight="1" x14ac:dyDescent="0.25">
      <c r="B162" s="8"/>
      <c r="C162" s="8"/>
      <c r="D162" s="8"/>
      <c r="E162" s="20"/>
      <c r="F162" s="26"/>
      <c r="G162" s="12"/>
      <c r="H162" s="15"/>
      <c r="I162" s="15"/>
      <c r="J162" s="12"/>
      <c r="K162" s="15"/>
      <c r="L162" s="14"/>
      <c r="M162" s="12"/>
      <c r="N162" s="15"/>
      <c r="O162" s="14"/>
      <c r="P162" s="12"/>
      <c r="Q162" s="15"/>
      <c r="R162" s="14"/>
      <c r="S162" s="12"/>
      <c r="T162" s="15"/>
      <c r="U162" s="14"/>
      <c r="V162" s="12"/>
      <c r="W162" s="15"/>
      <c r="X162" s="14"/>
      <c r="Y162" s="12"/>
      <c r="Z162" s="15"/>
      <c r="AA162" s="14"/>
    </row>
    <row r="163" spans="2:29" ht="30" customHeight="1" x14ac:dyDescent="0.25">
      <c r="B163" s="8"/>
      <c r="C163" s="8"/>
      <c r="D163" s="8"/>
      <c r="E163" s="20"/>
      <c r="F163" s="26"/>
      <c r="G163" s="12"/>
      <c r="H163" s="15"/>
      <c r="I163" s="15"/>
      <c r="J163" s="12"/>
      <c r="K163" s="15"/>
      <c r="L163" s="14"/>
      <c r="M163" s="12"/>
      <c r="N163" s="15"/>
      <c r="O163" s="14"/>
      <c r="P163" s="12"/>
      <c r="Q163" s="15"/>
      <c r="R163" s="14"/>
      <c r="S163" s="12"/>
      <c r="T163" s="15"/>
      <c r="U163" s="14"/>
      <c r="V163" s="12"/>
      <c r="W163" s="15"/>
      <c r="X163" s="14"/>
      <c r="Y163" s="12"/>
      <c r="Z163" s="15"/>
      <c r="AA163" s="14"/>
    </row>
    <row r="164" spans="2:29" ht="30" customHeight="1" x14ac:dyDescent="0.25">
      <c r="B164" s="8"/>
      <c r="C164" s="8"/>
      <c r="D164" s="8"/>
      <c r="E164" s="20"/>
      <c r="F164" s="26"/>
      <c r="G164" s="12"/>
      <c r="H164" s="15"/>
      <c r="I164" s="15"/>
      <c r="J164" s="12"/>
      <c r="K164" s="15"/>
      <c r="L164" s="14"/>
      <c r="M164" s="12"/>
      <c r="N164" s="15"/>
      <c r="O164" s="14"/>
      <c r="P164" s="12"/>
      <c r="Q164" s="15"/>
      <c r="R164" s="14"/>
      <c r="S164" s="12"/>
      <c r="T164" s="15"/>
      <c r="U164" s="14"/>
      <c r="V164" s="12"/>
      <c r="W164" s="15"/>
      <c r="X164" s="14"/>
      <c r="Y164" s="12"/>
      <c r="Z164" s="15"/>
      <c r="AA164" s="14"/>
    </row>
    <row r="165" spans="2:29" ht="30" customHeight="1" x14ac:dyDescent="0.25">
      <c r="B165" s="8"/>
      <c r="C165" s="8"/>
      <c r="D165" s="8"/>
      <c r="E165" s="20"/>
      <c r="F165" s="26"/>
      <c r="G165" s="12"/>
      <c r="H165" s="15"/>
      <c r="I165" s="15"/>
      <c r="J165" s="12"/>
      <c r="K165" s="15"/>
      <c r="L165" s="14"/>
      <c r="M165" s="12"/>
      <c r="N165" s="15"/>
      <c r="O165" s="14"/>
      <c r="P165" s="12"/>
      <c r="Q165" s="15"/>
      <c r="R165" s="14"/>
      <c r="S165" s="12"/>
      <c r="T165" s="15"/>
      <c r="U165" s="14"/>
      <c r="V165" s="12"/>
      <c r="W165" s="15"/>
      <c r="X165" s="14"/>
      <c r="Y165" s="12"/>
      <c r="Z165" s="15"/>
      <c r="AA165" s="14"/>
    </row>
    <row r="166" spans="2:29" ht="30" customHeight="1" x14ac:dyDescent="0.25">
      <c r="B166" s="8"/>
      <c r="C166" s="8"/>
      <c r="D166" s="8"/>
      <c r="E166" s="20"/>
      <c r="F166" s="26"/>
      <c r="G166" s="12"/>
      <c r="H166" s="15"/>
      <c r="I166" s="15"/>
      <c r="J166" s="12"/>
      <c r="K166" s="15"/>
      <c r="L166" s="14"/>
      <c r="M166" s="12"/>
      <c r="N166" s="15"/>
      <c r="O166" s="14"/>
      <c r="P166" s="12"/>
      <c r="Q166" s="15"/>
      <c r="R166" s="14"/>
      <c r="S166" s="12"/>
      <c r="T166" s="15"/>
      <c r="U166" s="14"/>
      <c r="V166" s="12"/>
      <c r="W166" s="15"/>
      <c r="X166" s="14"/>
      <c r="Y166" s="12"/>
      <c r="Z166" s="15"/>
      <c r="AA166" s="14"/>
    </row>
    <row r="167" spans="2:29" ht="30" customHeight="1" x14ac:dyDescent="0.25">
      <c r="B167" s="8"/>
      <c r="C167" s="8"/>
      <c r="D167" s="8"/>
      <c r="E167" s="20"/>
      <c r="F167" s="26"/>
      <c r="G167" s="12"/>
      <c r="H167" s="15"/>
      <c r="I167" s="15"/>
      <c r="J167" s="12"/>
      <c r="K167" s="15"/>
      <c r="L167" s="14"/>
      <c r="M167" s="12"/>
      <c r="N167" s="15"/>
      <c r="O167" s="14"/>
      <c r="P167" s="12"/>
      <c r="Q167" s="15"/>
      <c r="R167" s="14"/>
      <c r="S167" s="12"/>
      <c r="T167" s="15"/>
      <c r="U167" s="14"/>
      <c r="V167" s="12"/>
      <c r="W167" s="15"/>
      <c r="X167" s="14"/>
      <c r="Y167" s="12"/>
      <c r="Z167" s="15"/>
      <c r="AA167" s="14"/>
    </row>
    <row r="168" spans="2:29" ht="30" customHeight="1" thickBot="1" x14ac:dyDescent="0.3">
      <c r="B168" s="27"/>
      <c r="C168" s="27"/>
      <c r="D168" s="27"/>
      <c r="E168" s="35"/>
      <c r="F168" s="26"/>
      <c r="G168" s="28"/>
      <c r="H168" s="17"/>
      <c r="I168" s="17"/>
      <c r="J168" s="28"/>
      <c r="K168" s="17"/>
      <c r="L168" s="29"/>
      <c r="M168" s="28"/>
      <c r="N168" s="17"/>
      <c r="O168" s="29"/>
      <c r="P168" s="28"/>
      <c r="Q168" s="17"/>
      <c r="R168" s="29"/>
      <c r="S168" s="28"/>
      <c r="T168" s="17"/>
      <c r="U168" s="29"/>
      <c r="V168" s="28"/>
      <c r="W168" s="17"/>
      <c r="X168" s="29"/>
      <c r="Y168" s="28"/>
      <c r="Z168" s="17"/>
      <c r="AA168" s="29"/>
    </row>
    <row r="169" spans="2:29" ht="30" customHeight="1" thickTop="1" x14ac:dyDescent="0.25">
      <c r="B169" s="30"/>
      <c r="C169" s="30"/>
      <c r="D169" s="30"/>
      <c r="E169" s="36"/>
      <c r="F169" s="31" t="s">
        <v>372</v>
      </c>
      <c r="G169" s="32" t="str">
        <f>IF(SUM(G158:G168)=0,"",SUM(G158:G168))</f>
        <v/>
      </c>
      <c r="H169" s="33"/>
      <c r="I169" s="33"/>
      <c r="J169" s="32" t="str">
        <f>IF(SUM(J158:J168)=0,"",SUM(J158:J168))</f>
        <v/>
      </c>
      <c r="K169" s="33"/>
      <c r="L169" s="34"/>
      <c r="M169" s="32" t="str">
        <f>IF(SUM(M158:M168)=0,"",SUM(M158:M168))</f>
        <v/>
      </c>
      <c r="N169" s="33"/>
      <c r="O169" s="34"/>
      <c r="P169" s="32" t="str">
        <f>IF(SUM(P158:P168)=0,"",SUM(P158:P168))</f>
        <v/>
      </c>
      <c r="Q169" s="33"/>
      <c r="R169" s="34"/>
      <c r="S169" s="32" t="str">
        <f>IF(SUM(S158:S168)=0,"",SUM(S158:S168))</f>
        <v/>
      </c>
      <c r="T169" s="33"/>
      <c r="U169" s="34"/>
      <c r="V169" s="32" t="str">
        <f>IF(SUM(V158:V168)=0,"",SUM(V158:V168))</f>
        <v/>
      </c>
      <c r="W169" s="33"/>
      <c r="X169" s="34"/>
      <c r="Y169" s="32" t="str">
        <f>IF(SUM(Y158:Y168)=0,"",SUM(Y158:Y168))</f>
        <v/>
      </c>
      <c r="Z169" s="33"/>
      <c r="AA169" s="34"/>
      <c r="AB169" s="2">
        <f>SUM(G169:AA169)</f>
        <v>0</v>
      </c>
    </row>
    <row r="170" spans="2:29" ht="30" customHeight="1" x14ac:dyDescent="0.25">
      <c r="B170" s="21"/>
      <c r="C170" s="21"/>
      <c r="D170" s="21"/>
      <c r="E170" s="23"/>
      <c r="F170" s="22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 t="str">
        <f>IF(SUM(L158:L160)=0,"",SUM(L158:L160))</f>
        <v/>
      </c>
      <c r="M170" s="12"/>
      <c r="N170" s="15"/>
      <c r="O170" s="15" t="str">
        <f>IF(SUM(O158:O160)=0,"",SUM(O158:O160))</f>
        <v/>
      </c>
      <c r="P170" s="12"/>
      <c r="Q170" s="15"/>
      <c r="R170" s="15" t="str">
        <f>IF(SUM(R158:R160)=0,"",SUM(R158:R160))</f>
        <v/>
      </c>
      <c r="S170" s="12"/>
      <c r="T170" s="15"/>
      <c r="U170" s="15" t="str">
        <f>IF(SUM(U158:U160)=0,"",SUM(U158:U160))</f>
        <v/>
      </c>
      <c r="V170" s="12"/>
      <c r="W170" s="15"/>
      <c r="X170" s="15" t="str">
        <f>IF(SUM(X158:X160)=0,"",SUM(X158:X160))</f>
        <v/>
      </c>
      <c r="Y170" s="12"/>
      <c r="Z170" s="15"/>
      <c r="AA170" s="15" t="str">
        <f>IF(SUM(AA158:AA160)=0,"",SUM(AA158:AA160))</f>
        <v/>
      </c>
      <c r="AB170" s="2">
        <f>SUM(G170:AA170)</f>
        <v>0</v>
      </c>
      <c r="AC170" s="3">
        <f>INT(SUM(G170:AA170)/3)</f>
        <v>0</v>
      </c>
    </row>
    <row r="171" spans="2:29" ht="30" customHeight="1" thickBot="1" x14ac:dyDescent="0.3">
      <c r="B171" s="21"/>
      <c r="C171" s="21"/>
      <c r="D171" s="21"/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/>
      <c r="C172" s="21"/>
      <c r="D172" s="21"/>
      <c r="E172" s="24"/>
      <c r="F172" s="18"/>
      <c r="G172" s="124">
        <f>IF((AB169-AC170)&lt;0,0,AB169-AC170)</f>
        <v>0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/>
      <c r="C173" s="21"/>
      <c r="D173" s="21"/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/>
      <c r="C174" s="21"/>
      <c r="D174" s="21"/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/>
      <c r="C175" s="21"/>
      <c r="D175" s="21"/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f>A1</f>
        <v>4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4</v>
      </c>
      <c r="F177" s="143"/>
      <c r="G177" s="143"/>
      <c r="H177" s="143"/>
      <c r="I177" s="143"/>
      <c r="J177" s="144">
        <f>INDEX(Diary!$C:$C,MATCH(A177,Diary!$A:$A,0))</f>
        <v>41911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LOCOMOTIVE LEIGHPZIG</v>
      </c>
      <c r="C179" s="131"/>
      <c r="D179" s="132"/>
      <c r="E179" s="136" t="str">
        <f>INDEX(Owners!$A:$A,MATCH(B179,Owners!$B:$B,0))</f>
        <v>Mo Sudell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f>A4+4</f>
        <v>30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/>
      <c r="C181" s="8"/>
      <c r="D181" s="8"/>
      <c r="E181" s="84"/>
      <c r="F181" s="26"/>
      <c r="G181" s="9"/>
      <c r="H181" s="10" t="s">
        <v>397</v>
      </c>
      <c r="I181" s="11"/>
      <c r="J181" s="12"/>
      <c r="K181" s="13" t="s">
        <v>397</v>
      </c>
      <c r="L181" s="14"/>
      <c r="M181" s="12"/>
      <c r="N181" s="13" t="s">
        <v>397</v>
      </c>
      <c r="O181" s="14"/>
      <c r="P181" s="12"/>
      <c r="Q181" s="13" t="s">
        <v>397</v>
      </c>
      <c r="R181" s="14"/>
      <c r="S181" s="12"/>
      <c r="T181" s="13" t="s">
        <v>397</v>
      </c>
      <c r="U181" s="14"/>
      <c r="V181" s="12"/>
      <c r="W181" s="13" t="s">
        <v>397</v>
      </c>
      <c r="X181" s="14"/>
      <c r="Y181" s="12"/>
      <c r="Z181" s="13" t="s">
        <v>397</v>
      </c>
      <c r="AA181" s="14"/>
    </row>
    <row r="182" spans="1:28" ht="30" customHeight="1" x14ac:dyDescent="0.25">
      <c r="B182" s="8"/>
      <c r="C182" s="8"/>
      <c r="D182" s="8"/>
      <c r="E182" s="8"/>
      <c r="F182" s="26"/>
      <c r="G182" s="12"/>
      <c r="H182" s="13" t="s">
        <v>397</v>
      </c>
      <c r="I182" s="15"/>
      <c r="J182" s="12"/>
      <c r="K182" s="13" t="s">
        <v>397</v>
      </c>
      <c r="L182" s="14"/>
      <c r="M182" s="12"/>
      <c r="N182" s="13" t="s">
        <v>397</v>
      </c>
      <c r="O182" s="14"/>
      <c r="P182" s="12"/>
      <c r="Q182" s="13" t="s">
        <v>397</v>
      </c>
      <c r="R182" s="14"/>
      <c r="S182" s="12"/>
      <c r="T182" s="13" t="s">
        <v>397</v>
      </c>
      <c r="U182" s="14"/>
      <c r="V182" s="12"/>
      <c r="W182" s="13" t="s">
        <v>397</v>
      </c>
      <c r="X182" s="14"/>
      <c r="Y182" s="12"/>
      <c r="Z182" s="13" t="s">
        <v>397</v>
      </c>
      <c r="AA182" s="14"/>
    </row>
    <row r="183" spans="1:28" ht="30" customHeight="1" x14ac:dyDescent="0.25">
      <c r="B183" s="8"/>
      <c r="C183" s="8"/>
      <c r="D183" s="8"/>
      <c r="E183" s="8"/>
      <c r="F183" s="26"/>
      <c r="G183" s="12"/>
      <c r="H183" s="13" t="s">
        <v>397</v>
      </c>
      <c r="I183" s="15"/>
      <c r="J183" s="12"/>
      <c r="K183" s="13" t="s">
        <v>397</v>
      </c>
      <c r="L183" s="14"/>
      <c r="M183" s="12"/>
      <c r="N183" s="13" t="s">
        <v>397</v>
      </c>
      <c r="O183" s="14"/>
      <c r="P183" s="12"/>
      <c r="Q183" s="13" t="s">
        <v>397</v>
      </c>
      <c r="R183" s="14"/>
      <c r="S183" s="12"/>
      <c r="T183" s="13" t="s">
        <v>397</v>
      </c>
      <c r="U183" s="14"/>
      <c r="V183" s="12"/>
      <c r="W183" s="13" t="s">
        <v>397</v>
      </c>
      <c r="X183" s="14"/>
      <c r="Y183" s="12"/>
      <c r="Z183" s="13" t="s">
        <v>397</v>
      </c>
      <c r="AA183" s="14"/>
    </row>
    <row r="184" spans="1:28" ht="30" customHeight="1" x14ac:dyDescent="0.25">
      <c r="B184" s="8"/>
      <c r="C184" s="8"/>
      <c r="D184" s="8"/>
      <c r="E184" s="8"/>
      <c r="F184" s="26"/>
      <c r="G184" s="12"/>
      <c r="H184" s="15"/>
      <c r="I184" s="15"/>
      <c r="J184" s="12"/>
      <c r="K184" s="15"/>
      <c r="L184" s="14"/>
      <c r="M184" s="12"/>
      <c r="N184" s="15"/>
      <c r="O184" s="14"/>
      <c r="P184" s="12"/>
      <c r="Q184" s="15"/>
      <c r="R184" s="14"/>
      <c r="S184" s="12"/>
      <c r="T184" s="15"/>
      <c r="U184" s="14"/>
      <c r="V184" s="12"/>
      <c r="W184" s="15"/>
      <c r="X184" s="14"/>
      <c r="Y184" s="12"/>
      <c r="Z184" s="15"/>
      <c r="AA184" s="14"/>
    </row>
    <row r="185" spans="1:28" ht="30" customHeight="1" x14ac:dyDescent="0.25">
      <c r="B185" s="8"/>
      <c r="C185" s="8"/>
      <c r="D185" s="8"/>
      <c r="E185" s="8"/>
      <c r="F185" s="26"/>
      <c r="G185" s="12"/>
      <c r="H185" s="15"/>
      <c r="I185" s="15"/>
      <c r="J185" s="12"/>
      <c r="K185" s="15"/>
      <c r="L185" s="14"/>
      <c r="M185" s="12"/>
      <c r="N185" s="15"/>
      <c r="O185" s="14"/>
      <c r="P185" s="12"/>
      <c r="Q185" s="15"/>
      <c r="R185" s="14"/>
      <c r="S185" s="12"/>
      <c r="T185" s="15"/>
      <c r="U185" s="14"/>
      <c r="V185" s="12"/>
      <c r="W185" s="15"/>
      <c r="X185" s="14"/>
      <c r="Y185" s="12"/>
      <c r="Z185" s="15"/>
      <c r="AA185" s="14"/>
    </row>
    <row r="186" spans="1:28" ht="30" customHeight="1" x14ac:dyDescent="0.25">
      <c r="B186" s="8"/>
      <c r="C186" s="8"/>
      <c r="D186" s="8"/>
      <c r="E186" s="8"/>
      <c r="F186" s="26"/>
      <c r="G186" s="12"/>
      <c r="H186" s="15"/>
      <c r="I186" s="15"/>
      <c r="J186" s="12"/>
      <c r="K186" s="15"/>
      <c r="L186" s="14"/>
      <c r="M186" s="12"/>
      <c r="N186" s="15"/>
      <c r="O186" s="14"/>
      <c r="P186" s="12"/>
      <c r="Q186" s="15"/>
      <c r="R186" s="14"/>
      <c r="S186" s="12"/>
      <c r="T186" s="15"/>
      <c r="U186" s="14"/>
      <c r="V186" s="12"/>
      <c r="W186" s="15"/>
      <c r="X186" s="14"/>
      <c r="Y186" s="12"/>
      <c r="Z186" s="15"/>
      <c r="AA186" s="14"/>
    </row>
    <row r="187" spans="1:28" ht="30" customHeight="1" x14ac:dyDescent="0.25">
      <c r="B187" s="8"/>
      <c r="C187" s="8"/>
      <c r="D187" s="8"/>
      <c r="E187" s="8"/>
      <c r="F187" s="26"/>
      <c r="G187" s="12"/>
      <c r="H187" s="15"/>
      <c r="I187" s="15"/>
      <c r="J187" s="12"/>
      <c r="K187" s="15"/>
      <c r="L187" s="14"/>
      <c r="M187" s="12"/>
      <c r="N187" s="15"/>
      <c r="O187" s="14"/>
      <c r="P187" s="12"/>
      <c r="Q187" s="15"/>
      <c r="R187" s="14"/>
      <c r="S187" s="12"/>
      <c r="T187" s="15"/>
      <c r="U187" s="14"/>
      <c r="V187" s="12"/>
      <c r="W187" s="15"/>
      <c r="X187" s="14"/>
      <c r="Y187" s="12"/>
      <c r="Z187" s="15"/>
      <c r="AA187" s="14"/>
    </row>
    <row r="188" spans="1:28" ht="30" customHeight="1" x14ac:dyDescent="0.25">
      <c r="B188" s="8"/>
      <c r="C188" s="8"/>
      <c r="D188" s="8"/>
      <c r="E188" s="8"/>
      <c r="F188" s="26"/>
      <c r="G188" s="12"/>
      <c r="H188" s="15"/>
      <c r="I188" s="15"/>
      <c r="J188" s="12"/>
      <c r="K188" s="15"/>
      <c r="L188" s="14"/>
      <c r="M188" s="12"/>
      <c r="N188" s="15"/>
      <c r="O188" s="14"/>
      <c r="P188" s="12"/>
      <c r="Q188" s="15"/>
      <c r="R188" s="14"/>
      <c r="S188" s="12"/>
      <c r="T188" s="15"/>
      <c r="U188" s="14"/>
      <c r="V188" s="12"/>
      <c r="W188" s="15"/>
      <c r="X188" s="14"/>
      <c r="Y188" s="12"/>
      <c r="Z188" s="15"/>
      <c r="AA188" s="14"/>
    </row>
    <row r="189" spans="1:28" ht="30" customHeight="1" x14ac:dyDescent="0.25">
      <c r="B189" s="8"/>
      <c r="C189" s="8"/>
      <c r="D189" s="8"/>
      <c r="E189" s="8"/>
      <c r="F189" s="26"/>
      <c r="G189" s="12"/>
      <c r="H189" s="15"/>
      <c r="I189" s="15"/>
      <c r="J189" s="12"/>
      <c r="K189" s="15"/>
      <c r="L189" s="14"/>
      <c r="M189" s="12"/>
      <c r="N189" s="15"/>
      <c r="O189" s="14"/>
      <c r="P189" s="12"/>
      <c r="Q189" s="15"/>
      <c r="R189" s="14"/>
      <c r="S189" s="12"/>
      <c r="T189" s="15"/>
      <c r="U189" s="14"/>
      <c r="V189" s="12"/>
      <c r="W189" s="15"/>
      <c r="X189" s="14"/>
      <c r="Y189" s="12"/>
      <c r="Z189" s="15"/>
      <c r="AA189" s="14"/>
    </row>
    <row r="190" spans="1:28" ht="30" customHeight="1" x14ac:dyDescent="0.25">
      <c r="B190" s="8"/>
      <c r="C190" s="8"/>
      <c r="D190" s="8"/>
      <c r="E190" s="8"/>
      <c r="F190" s="26"/>
      <c r="G190" s="12"/>
      <c r="H190" s="15"/>
      <c r="I190" s="15"/>
      <c r="J190" s="12"/>
      <c r="K190" s="15"/>
      <c r="L190" s="14"/>
      <c r="M190" s="12"/>
      <c r="N190" s="15"/>
      <c r="O190" s="14"/>
      <c r="P190" s="12"/>
      <c r="Q190" s="15"/>
      <c r="R190" s="14"/>
      <c r="S190" s="12"/>
      <c r="T190" s="15"/>
      <c r="U190" s="14"/>
      <c r="V190" s="12"/>
      <c r="W190" s="15"/>
      <c r="X190" s="14"/>
      <c r="Y190" s="12"/>
      <c r="Z190" s="15"/>
      <c r="AA190" s="14"/>
    </row>
    <row r="191" spans="1:28" ht="30" customHeight="1" thickBot="1" x14ac:dyDescent="0.3">
      <c r="B191" s="27"/>
      <c r="C191" s="27"/>
      <c r="D191" s="27"/>
      <c r="E191" s="27"/>
      <c r="F191" s="26"/>
      <c r="G191" s="28"/>
      <c r="H191" s="17"/>
      <c r="I191" s="17"/>
      <c r="J191" s="28"/>
      <c r="K191" s="17"/>
      <c r="L191" s="29"/>
      <c r="M191" s="28"/>
      <c r="N191" s="17"/>
      <c r="O191" s="29"/>
      <c r="P191" s="28"/>
      <c r="Q191" s="17"/>
      <c r="R191" s="29"/>
      <c r="S191" s="28"/>
      <c r="T191" s="17"/>
      <c r="U191" s="29"/>
      <c r="V191" s="28"/>
      <c r="W191" s="17"/>
      <c r="X191" s="29"/>
      <c r="Y191" s="28"/>
      <c r="Z191" s="17"/>
      <c r="AA191" s="29"/>
    </row>
    <row r="192" spans="1:28" ht="30" customHeight="1" thickTop="1" x14ac:dyDescent="0.25">
      <c r="B192" s="30"/>
      <c r="C192" s="30"/>
      <c r="D192" s="30"/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 t="str">
        <f>IF(SUM(M181:M191)=0,"",SUM(M181:M191))</f>
        <v/>
      </c>
      <c r="N192" s="33"/>
      <c r="O192" s="34"/>
      <c r="P192" s="32" t="str">
        <f>IF(SUM(P181:P191)=0,"",SUM(P181:P191))</f>
        <v/>
      </c>
      <c r="Q192" s="33"/>
      <c r="R192" s="34"/>
      <c r="S192" s="32" t="str">
        <f>IF(SUM(S181:S191)=0,"",SUM(S181:S191))</f>
        <v/>
      </c>
      <c r="T192" s="33"/>
      <c r="U192" s="34"/>
      <c r="V192" s="32" t="str">
        <f>IF(SUM(V181:V191)=0,"",SUM(V181:V191))</f>
        <v/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0</v>
      </c>
    </row>
    <row r="193" spans="1:29" ht="30" customHeight="1" x14ac:dyDescent="0.25">
      <c r="B193" s="21"/>
      <c r="C193" s="21"/>
      <c r="D193" s="21"/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 t="str">
        <f>IF(SUM(L181:L183)=0,"",SUM(L181:L183))</f>
        <v/>
      </c>
      <c r="M193" s="12"/>
      <c r="N193" s="15"/>
      <c r="O193" s="15" t="str">
        <f>IF(SUM(O181:O183)=0,"",SUM(O181:O183))</f>
        <v/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 t="str">
        <f>IF(SUM(X181:X183)=0,"",SUM(X181:X183))</f>
        <v/>
      </c>
      <c r="Y193" s="12"/>
      <c r="Z193" s="15"/>
      <c r="AA193" s="15" t="str">
        <f>IF(SUM(AA181:AA183)=0,"",SUM(AA181:AA183))</f>
        <v/>
      </c>
      <c r="AB193" s="2">
        <f>SUM(G193:AA193)</f>
        <v>0</v>
      </c>
      <c r="AC193" s="3">
        <f>INT(SUM(G193:AA193)/3)</f>
        <v>0</v>
      </c>
    </row>
    <row r="194" spans="1:29" ht="30" customHeight="1" thickBot="1" x14ac:dyDescent="0.3">
      <c r="B194" s="21"/>
      <c r="C194" s="21"/>
      <c r="D194" s="21"/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/>
      <c r="C195" s="21"/>
      <c r="D195" s="21"/>
      <c r="E195" s="21"/>
      <c r="F195" s="18"/>
      <c r="G195" s="124">
        <f>IF((AB192-AC193)&lt;0,0,AB192-AC193)</f>
        <v>0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/>
      <c r="C196" s="21"/>
      <c r="D196" s="21"/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/>
      <c r="C197" s="21"/>
      <c r="D197" s="21"/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/>
      <c r="C198" s="21"/>
      <c r="D198" s="21"/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SPORTING LESBIANS</v>
      </c>
      <c r="C200" s="131"/>
      <c r="D200" s="132"/>
      <c r="E200" s="136" t="str">
        <f>INDEX(Owners!$A:$A,MATCH(B200,Owners!$B:$B,0))</f>
        <v>Paul Fiddler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f>A4+4</f>
        <v>30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/>
      <c r="C202" s="8"/>
      <c r="D202" s="8"/>
      <c r="E202" s="85"/>
      <c r="F202" s="26"/>
      <c r="G202" s="9"/>
      <c r="H202" s="10"/>
      <c r="I202" s="11"/>
      <c r="J202" s="12"/>
      <c r="K202" s="13" t="s">
        <v>397</v>
      </c>
      <c r="L202" s="14"/>
      <c r="M202" s="12"/>
      <c r="N202" s="13" t="s">
        <v>397</v>
      </c>
      <c r="O202" s="14"/>
      <c r="P202" s="12"/>
      <c r="Q202" s="13" t="s">
        <v>397</v>
      </c>
      <c r="R202" s="14"/>
      <c r="S202" s="12"/>
      <c r="T202" s="13" t="s">
        <v>397</v>
      </c>
      <c r="U202" s="14"/>
      <c r="V202" s="12"/>
      <c r="W202" s="13" t="s">
        <v>397</v>
      </c>
      <c r="X202" s="14"/>
      <c r="Y202" s="12"/>
      <c r="Z202" s="13" t="s">
        <v>397</v>
      </c>
      <c r="AA202" s="14"/>
    </row>
    <row r="203" spans="1:29" ht="30" customHeight="1" x14ac:dyDescent="0.25">
      <c r="B203" s="8"/>
      <c r="C203" s="8"/>
      <c r="D203" s="8"/>
      <c r="E203" s="20"/>
      <c r="F203" s="26"/>
      <c r="G203" s="12"/>
      <c r="H203" s="13"/>
      <c r="I203" s="15"/>
      <c r="J203" s="12"/>
      <c r="K203" s="13" t="s">
        <v>397</v>
      </c>
      <c r="L203" s="14"/>
      <c r="M203" s="12"/>
      <c r="N203" s="13" t="s">
        <v>397</v>
      </c>
      <c r="O203" s="14"/>
      <c r="P203" s="12"/>
      <c r="Q203" s="13" t="s">
        <v>397</v>
      </c>
      <c r="R203" s="14"/>
      <c r="S203" s="12"/>
      <c r="T203" s="13" t="s">
        <v>397</v>
      </c>
      <c r="U203" s="14"/>
      <c r="V203" s="12"/>
      <c r="W203" s="13" t="s">
        <v>397</v>
      </c>
      <c r="X203" s="14"/>
      <c r="Y203" s="12"/>
      <c r="Z203" s="13" t="s">
        <v>397</v>
      </c>
      <c r="AA203" s="14"/>
    </row>
    <row r="204" spans="1:29" ht="30" customHeight="1" x14ac:dyDescent="0.25">
      <c r="B204" s="8"/>
      <c r="C204" s="8"/>
      <c r="D204" s="8"/>
      <c r="E204" s="20"/>
      <c r="F204" s="26"/>
      <c r="G204" s="12"/>
      <c r="H204" s="13"/>
      <c r="I204" s="15"/>
      <c r="J204" s="12"/>
      <c r="K204" s="13" t="s">
        <v>397</v>
      </c>
      <c r="L204" s="14"/>
      <c r="M204" s="12"/>
      <c r="N204" s="13" t="s">
        <v>397</v>
      </c>
      <c r="O204" s="14"/>
      <c r="P204" s="12"/>
      <c r="Q204" s="13" t="s">
        <v>397</v>
      </c>
      <c r="R204" s="14"/>
      <c r="S204" s="12"/>
      <c r="T204" s="13" t="s">
        <v>397</v>
      </c>
      <c r="U204" s="14"/>
      <c r="V204" s="12"/>
      <c r="W204" s="13" t="s">
        <v>397</v>
      </c>
      <c r="X204" s="14"/>
      <c r="Y204" s="12"/>
      <c r="Z204" s="13" t="s">
        <v>397</v>
      </c>
      <c r="AA204" s="14"/>
    </row>
    <row r="205" spans="1:29" ht="30" customHeight="1" x14ac:dyDescent="0.25">
      <c r="B205" s="8"/>
      <c r="C205" s="8"/>
      <c r="D205" s="8"/>
      <c r="E205" s="20"/>
      <c r="F205" s="26"/>
      <c r="G205" s="12"/>
      <c r="H205" s="15"/>
      <c r="I205" s="15"/>
      <c r="J205" s="12"/>
      <c r="K205" s="15"/>
      <c r="L205" s="14"/>
      <c r="M205" s="12"/>
      <c r="N205" s="15"/>
      <c r="O205" s="14"/>
      <c r="P205" s="12"/>
      <c r="Q205" s="15"/>
      <c r="R205" s="14"/>
      <c r="S205" s="12"/>
      <c r="T205" s="15"/>
      <c r="U205" s="14"/>
      <c r="V205" s="12"/>
      <c r="W205" s="15"/>
      <c r="X205" s="14"/>
      <c r="Y205" s="12"/>
      <c r="Z205" s="15"/>
      <c r="AA205" s="14"/>
    </row>
    <row r="206" spans="1:29" ht="30" customHeight="1" x14ac:dyDescent="0.25">
      <c r="B206" s="8"/>
      <c r="C206" s="8"/>
      <c r="D206" s="8"/>
      <c r="E206" s="20"/>
      <c r="F206" s="26"/>
      <c r="G206" s="12"/>
      <c r="H206" s="15"/>
      <c r="I206" s="15"/>
      <c r="J206" s="12"/>
      <c r="K206" s="15"/>
      <c r="L206" s="14"/>
      <c r="M206" s="12"/>
      <c r="N206" s="15"/>
      <c r="O206" s="14"/>
      <c r="P206" s="12"/>
      <c r="Q206" s="15"/>
      <c r="R206" s="14"/>
      <c r="S206" s="12"/>
      <c r="T206" s="15"/>
      <c r="U206" s="14"/>
      <c r="V206" s="12"/>
      <c r="W206" s="15"/>
      <c r="X206" s="14"/>
      <c r="Y206" s="12"/>
      <c r="Z206" s="15"/>
      <c r="AA206" s="14"/>
    </row>
    <row r="207" spans="1:29" ht="30" customHeight="1" x14ac:dyDescent="0.25">
      <c r="B207" s="8"/>
      <c r="C207" s="8"/>
      <c r="D207" s="8"/>
      <c r="E207" s="20"/>
      <c r="F207" s="26"/>
      <c r="G207" s="12"/>
      <c r="H207" s="15"/>
      <c r="I207" s="15"/>
      <c r="J207" s="12"/>
      <c r="K207" s="15"/>
      <c r="L207" s="14"/>
      <c r="M207" s="12"/>
      <c r="N207" s="15"/>
      <c r="O207" s="14"/>
      <c r="P207" s="12"/>
      <c r="Q207" s="15"/>
      <c r="R207" s="14"/>
      <c r="S207" s="12"/>
      <c r="T207" s="15"/>
      <c r="U207" s="14"/>
      <c r="V207" s="12"/>
      <c r="W207" s="15"/>
      <c r="X207" s="14"/>
      <c r="Y207" s="12"/>
      <c r="Z207" s="15"/>
      <c r="AA207" s="14"/>
    </row>
    <row r="208" spans="1:29" ht="30" customHeight="1" x14ac:dyDescent="0.25">
      <c r="B208" s="8"/>
      <c r="C208" s="8"/>
      <c r="D208" s="8"/>
      <c r="E208" s="20"/>
      <c r="F208" s="26"/>
      <c r="G208" s="12"/>
      <c r="H208" s="15"/>
      <c r="I208" s="15"/>
      <c r="J208" s="12"/>
      <c r="K208" s="15"/>
      <c r="L208" s="14"/>
      <c r="M208" s="12"/>
      <c r="N208" s="15"/>
      <c r="O208" s="14"/>
      <c r="P208" s="12"/>
      <c r="Q208" s="15"/>
      <c r="R208" s="14"/>
      <c r="S208" s="12"/>
      <c r="T208" s="15"/>
      <c r="U208" s="14"/>
      <c r="V208" s="12"/>
      <c r="W208" s="15"/>
      <c r="X208" s="14"/>
      <c r="Y208" s="12"/>
      <c r="Z208" s="15"/>
      <c r="AA208" s="14"/>
    </row>
    <row r="209" spans="1:29" ht="30" customHeight="1" x14ac:dyDescent="0.25">
      <c r="B209" s="8"/>
      <c r="C209" s="8"/>
      <c r="D209" s="8"/>
      <c r="E209" s="20"/>
      <c r="F209" s="26"/>
      <c r="G209" s="12"/>
      <c r="H209" s="15"/>
      <c r="I209" s="15"/>
      <c r="J209" s="12"/>
      <c r="K209" s="15"/>
      <c r="L209" s="14"/>
      <c r="M209" s="12"/>
      <c r="N209" s="15"/>
      <c r="O209" s="14"/>
      <c r="P209" s="12"/>
      <c r="Q209" s="15"/>
      <c r="R209" s="14"/>
      <c r="S209" s="12"/>
      <c r="T209" s="15"/>
      <c r="U209" s="14"/>
      <c r="V209" s="12"/>
      <c r="W209" s="15"/>
      <c r="X209" s="14"/>
      <c r="Y209" s="12"/>
      <c r="Z209" s="15"/>
      <c r="AA209" s="14"/>
    </row>
    <row r="210" spans="1:29" ht="30" customHeight="1" x14ac:dyDescent="0.25">
      <c r="B210" s="8"/>
      <c r="C210" s="8"/>
      <c r="D210" s="8"/>
      <c r="E210" s="20"/>
      <c r="F210" s="26"/>
      <c r="G210" s="12"/>
      <c r="H210" s="15"/>
      <c r="I210" s="15"/>
      <c r="J210" s="12"/>
      <c r="K210" s="15"/>
      <c r="L210" s="14"/>
      <c r="M210" s="12"/>
      <c r="N210" s="15"/>
      <c r="O210" s="14"/>
      <c r="P210" s="12"/>
      <c r="Q210" s="15"/>
      <c r="R210" s="14"/>
      <c r="S210" s="12"/>
      <c r="T210" s="15"/>
      <c r="U210" s="14"/>
      <c r="V210" s="12"/>
      <c r="W210" s="15"/>
      <c r="X210" s="14"/>
      <c r="Y210" s="12"/>
      <c r="Z210" s="15"/>
      <c r="AA210" s="14"/>
    </row>
    <row r="211" spans="1:29" ht="30" customHeight="1" x14ac:dyDescent="0.25">
      <c r="B211" s="8"/>
      <c r="C211" s="8"/>
      <c r="D211" s="8"/>
      <c r="E211" s="20"/>
      <c r="F211" s="26"/>
      <c r="G211" s="12"/>
      <c r="H211" s="15"/>
      <c r="I211" s="15"/>
      <c r="J211" s="12"/>
      <c r="K211" s="15"/>
      <c r="L211" s="14"/>
      <c r="M211" s="12"/>
      <c r="N211" s="15"/>
      <c r="O211" s="14"/>
      <c r="P211" s="12"/>
      <c r="Q211" s="15"/>
      <c r="R211" s="14"/>
      <c r="S211" s="12"/>
      <c r="T211" s="15"/>
      <c r="U211" s="14"/>
      <c r="V211" s="12"/>
      <c r="W211" s="15"/>
      <c r="X211" s="14"/>
      <c r="Y211" s="12"/>
      <c r="Z211" s="15"/>
      <c r="AA211" s="14"/>
    </row>
    <row r="212" spans="1:29" ht="30" customHeight="1" thickBot="1" x14ac:dyDescent="0.3">
      <c r="B212" s="27"/>
      <c r="C212" s="27"/>
      <c r="D212" s="27"/>
      <c r="E212" s="35"/>
      <c r="F212" s="26"/>
      <c r="G212" s="28"/>
      <c r="H212" s="17"/>
      <c r="I212" s="17"/>
      <c r="J212" s="28"/>
      <c r="K212" s="17"/>
      <c r="L212" s="29"/>
      <c r="M212" s="28"/>
      <c r="N212" s="17"/>
      <c r="O212" s="29"/>
      <c r="P212" s="28"/>
      <c r="Q212" s="17"/>
      <c r="R212" s="29"/>
      <c r="S212" s="28"/>
      <c r="T212" s="17"/>
      <c r="U212" s="29"/>
      <c r="V212" s="28"/>
      <c r="W212" s="17"/>
      <c r="X212" s="29"/>
      <c r="Y212" s="28"/>
      <c r="Z212" s="17"/>
      <c r="AA212" s="29"/>
    </row>
    <row r="213" spans="1:29" ht="30" customHeight="1" thickTop="1" x14ac:dyDescent="0.25">
      <c r="B213" s="30"/>
      <c r="C213" s="30"/>
      <c r="D213" s="30"/>
      <c r="E213" s="36"/>
      <c r="F213" s="31"/>
      <c r="G213" s="32"/>
      <c r="H213" s="33"/>
      <c r="I213" s="33"/>
      <c r="J213" s="32" t="str">
        <f>IF(SUM(J202:J212)=0,"",SUM(J202:J212))</f>
        <v/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 t="str">
        <f>IF(SUM(V202:V212)=0,"",SUM(V202:V212))</f>
        <v/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0</v>
      </c>
    </row>
    <row r="214" spans="1:29" ht="30" customHeight="1" x14ac:dyDescent="0.25">
      <c r="B214" s="21"/>
      <c r="C214" s="21"/>
      <c r="D214" s="21"/>
      <c r="E214" s="23"/>
      <c r="F214" s="22"/>
      <c r="G214" s="12"/>
      <c r="H214" s="15"/>
      <c r="I214" s="15"/>
      <c r="J214" s="12"/>
      <c r="K214" s="15"/>
      <c r="L214" s="15" t="str">
        <f>IF(SUM(L202:L204)=0,"",SUM(L202:L204))</f>
        <v/>
      </c>
      <c r="M214" s="12"/>
      <c r="N214" s="15"/>
      <c r="O214" s="15" t="str">
        <f>IF(SUM(O202:O204)=0,"",SUM(O202:O204))</f>
        <v/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 t="str">
        <f>IF(SUM(X202:X204)=0,"",SUM(X202:X204))</f>
        <v/>
      </c>
      <c r="Y214" s="12"/>
      <c r="Z214" s="15"/>
      <c r="AA214" s="15" t="str">
        <f>IF(SUM(AA202:AA204)=0,"",SUM(AA202:AA204))</f>
        <v/>
      </c>
      <c r="AB214" s="2">
        <f>SUM(G214:AA214)</f>
        <v>0</v>
      </c>
      <c r="AC214" s="3">
        <f>INT(SUM(G214:AA214)/3)</f>
        <v>0</v>
      </c>
    </row>
    <row r="215" spans="1:29" ht="30" customHeight="1" thickBot="1" x14ac:dyDescent="0.3">
      <c r="B215" s="21"/>
      <c r="C215" s="21"/>
      <c r="D215" s="21"/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/>
      <c r="C216" s="21"/>
      <c r="D216" s="21"/>
      <c r="E216" s="24"/>
      <c r="F216" s="18"/>
      <c r="G216" s="124"/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/>
      <c r="C217" s="21"/>
      <c r="D217" s="21"/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/>
      <c r="C218" s="21"/>
      <c r="D218" s="21"/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/>
      <c r="C219" s="21"/>
      <c r="D219" s="21"/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f>A1</f>
        <v>4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4</v>
      </c>
      <c r="F221" s="143"/>
      <c r="G221" s="143"/>
      <c r="H221" s="143"/>
      <c r="I221" s="143"/>
      <c r="J221" s="144">
        <f>INDEX(Diary!$C:$C,MATCH(A221,Diary!$A:$A,0))</f>
        <v>41911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CHICAGO SAUSAGE KINGS</v>
      </c>
      <c r="C223" s="131"/>
      <c r="D223" s="132"/>
      <c r="E223" s="136" t="str">
        <f>INDEX(Owners!$A:$A,MATCH(B223,Owners!$B:$B,0))</f>
        <v>Paul Greenwood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f>A4+5</f>
        <v>31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/>
      <c r="C225" s="8"/>
      <c r="D225" s="8"/>
      <c r="E225" s="84"/>
      <c r="F225" s="26"/>
      <c r="G225" s="9"/>
      <c r="H225" s="10" t="s">
        <v>397</v>
      </c>
      <c r="I225" s="11"/>
      <c r="J225" s="12"/>
      <c r="K225" s="13" t="s">
        <v>397</v>
      </c>
      <c r="L225" s="14"/>
      <c r="M225" s="12"/>
      <c r="N225" s="13" t="s">
        <v>397</v>
      </c>
      <c r="O225" s="14"/>
      <c r="P225" s="12"/>
      <c r="Q225" s="13" t="s">
        <v>397</v>
      </c>
      <c r="R225" s="14"/>
      <c r="S225" s="12"/>
      <c r="T225" s="13" t="s">
        <v>397</v>
      </c>
      <c r="U225" s="14"/>
      <c r="V225" s="12"/>
      <c r="W225" s="13" t="s">
        <v>397</v>
      </c>
      <c r="X225" s="14"/>
      <c r="Y225" s="12"/>
      <c r="Z225" s="13" t="s">
        <v>397</v>
      </c>
      <c r="AA225" s="14"/>
    </row>
    <row r="226" spans="2:29" ht="30" customHeight="1" x14ac:dyDescent="0.25">
      <c r="B226" s="8"/>
      <c r="C226" s="8"/>
      <c r="D226" s="8"/>
      <c r="E226" s="8"/>
      <c r="F226" s="26"/>
      <c r="G226" s="12"/>
      <c r="H226" s="13" t="s">
        <v>397</v>
      </c>
      <c r="I226" s="15"/>
      <c r="J226" s="12"/>
      <c r="K226" s="13" t="s">
        <v>397</v>
      </c>
      <c r="L226" s="14"/>
      <c r="M226" s="12"/>
      <c r="N226" s="13" t="s">
        <v>397</v>
      </c>
      <c r="O226" s="14"/>
      <c r="P226" s="12"/>
      <c r="Q226" s="13" t="s">
        <v>397</v>
      </c>
      <c r="R226" s="14"/>
      <c r="S226" s="12"/>
      <c r="T226" s="13" t="s">
        <v>397</v>
      </c>
      <c r="U226" s="14"/>
      <c r="V226" s="12"/>
      <c r="W226" s="13" t="s">
        <v>397</v>
      </c>
      <c r="X226" s="14"/>
      <c r="Y226" s="12"/>
      <c r="Z226" s="13" t="s">
        <v>397</v>
      </c>
      <c r="AA226" s="14"/>
    </row>
    <row r="227" spans="2:29" ht="30" customHeight="1" x14ac:dyDescent="0.25">
      <c r="B227" s="8"/>
      <c r="C227" s="8"/>
      <c r="D227" s="8"/>
      <c r="E227" s="8"/>
      <c r="F227" s="26"/>
      <c r="G227" s="12"/>
      <c r="H227" s="13" t="s">
        <v>397</v>
      </c>
      <c r="I227" s="15"/>
      <c r="J227" s="12"/>
      <c r="K227" s="13" t="s">
        <v>397</v>
      </c>
      <c r="L227" s="14"/>
      <c r="M227" s="12"/>
      <c r="N227" s="13" t="s">
        <v>397</v>
      </c>
      <c r="O227" s="14"/>
      <c r="P227" s="12"/>
      <c r="Q227" s="13" t="s">
        <v>397</v>
      </c>
      <c r="R227" s="14"/>
      <c r="S227" s="12"/>
      <c r="T227" s="13" t="s">
        <v>397</v>
      </c>
      <c r="U227" s="14"/>
      <c r="V227" s="12"/>
      <c r="W227" s="13" t="s">
        <v>397</v>
      </c>
      <c r="X227" s="14"/>
      <c r="Y227" s="12"/>
      <c r="Z227" s="13" t="s">
        <v>397</v>
      </c>
      <c r="AA227" s="14"/>
    </row>
    <row r="228" spans="2:29" ht="30" customHeight="1" x14ac:dyDescent="0.25">
      <c r="B228" s="8"/>
      <c r="C228" s="8"/>
      <c r="D228" s="8"/>
      <c r="E228" s="8"/>
      <c r="F228" s="26"/>
      <c r="G228" s="12"/>
      <c r="H228" s="15"/>
      <c r="I228" s="15"/>
      <c r="J228" s="12"/>
      <c r="K228" s="15"/>
      <c r="L228" s="14"/>
      <c r="M228" s="12"/>
      <c r="N228" s="15"/>
      <c r="O228" s="14"/>
      <c r="P228" s="12"/>
      <c r="Q228" s="15"/>
      <c r="R228" s="14"/>
      <c r="S228" s="12"/>
      <c r="T228" s="15"/>
      <c r="U228" s="14"/>
      <c r="V228" s="12"/>
      <c r="W228" s="15"/>
      <c r="X228" s="14"/>
      <c r="Y228" s="12"/>
      <c r="Z228" s="15"/>
      <c r="AA228" s="14"/>
    </row>
    <row r="229" spans="2:29" ht="30" customHeight="1" x14ac:dyDescent="0.25">
      <c r="B229" s="8"/>
      <c r="C229" s="8"/>
      <c r="D229" s="8"/>
      <c r="E229" s="8"/>
      <c r="F229" s="26"/>
      <c r="G229" s="12"/>
      <c r="H229" s="15"/>
      <c r="I229" s="15"/>
      <c r="J229" s="12"/>
      <c r="K229" s="15"/>
      <c r="L229" s="14"/>
      <c r="M229" s="12"/>
      <c r="N229" s="15"/>
      <c r="O229" s="14"/>
      <c r="P229" s="12"/>
      <c r="Q229" s="15"/>
      <c r="R229" s="14"/>
      <c r="S229" s="12"/>
      <c r="T229" s="15"/>
      <c r="U229" s="14"/>
      <c r="V229" s="12"/>
      <c r="W229" s="15"/>
      <c r="X229" s="14"/>
      <c r="Y229" s="12"/>
      <c r="Z229" s="15"/>
      <c r="AA229" s="14"/>
    </row>
    <row r="230" spans="2:29" ht="30" customHeight="1" x14ac:dyDescent="0.25">
      <c r="B230" s="8"/>
      <c r="C230" s="8"/>
      <c r="D230" s="8"/>
      <c r="E230" s="8"/>
      <c r="F230" s="26"/>
      <c r="G230" s="12"/>
      <c r="H230" s="15"/>
      <c r="I230" s="15"/>
      <c r="J230" s="12"/>
      <c r="K230" s="15"/>
      <c r="L230" s="14"/>
      <c r="M230" s="12"/>
      <c r="N230" s="15"/>
      <c r="O230" s="14"/>
      <c r="P230" s="12"/>
      <c r="Q230" s="15"/>
      <c r="R230" s="14"/>
      <c r="S230" s="12"/>
      <c r="T230" s="15"/>
      <c r="U230" s="14"/>
      <c r="V230" s="12"/>
      <c r="W230" s="15"/>
      <c r="X230" s="14"/>
      <c r="Y230" s="12"/>
      <c r="Z230" s="15"/>
      <c r="AA230" s="14"/>
    </row>
    <row r="231" spans="2:29" ht="30" customHeight="1" x14ac:dyDescent="0.25">
      <c r="B231" s="8"/>
      <c r="C231" s="8"/>
      <c r="D231" s="8"/>
      <c r="E231" s="8"/>
      <c r="F231" s="26"/>
      <c r="G231" s="12"/>
      <c r="H231" s="15"/>
      <c r="I231" s="15"/>
      <c r="J231" s="12"/>
      <c r="K231" s="15"/>
      <c r="L231" s="14"/>
      <c r="M231" s="12"/>
      <c r="N231" s="15"/>
      <c r="O231" s="14"/>
      <c r="P231" s="12"/>
      <c r="Q231" s="15"/>
      <c r="R231" s="14"/>
      <c r="S231" s="12"/>
      <c r="T231" s="15"/>
      <c r="U231" s="14"/>
      <c r="V231" s="12"/>
      <c r="W231" s="15"/>
      <c r="X231" s="14"/>
      <c r="Y231" s="12"/>
      <c r="Z231" s="15"/>
      <c r="AA231" s="14"/>
    </row>
    <row r="232" spans="2:29" ht="30" customHeight="1" x14ac:dyDescent="0.25">
      <c r="B232" s="8"/>
      <c r="C232" s="8"/>
      <c r="D232" s="8"/>
      <c r="E232" s="8"/>
      <c r="F232" s="26"/>
      <c r="G232" s="12"/>
      <c r="H232" s="15"/>
      <c r="I232" s="15"/>
      <c r="J232" s="12"/>
      <c r="K232" s="15"/>
      <c r="L232" s="14"/>
      <c r="M232" s="12"/>
      <c r="N232" s="15"/>
      <c r="O232" s="14"/>
      <c r="P232" s="12"/>
      <c r="Q232" s="15"/>
      <c r="R232" s="14"/>
      <c r="S232" s="12"/>
      <c r="T232" s="15"/>
      <c r="U232" s="14"/>
      <c r="V232" s="12"/>
      <c r="W232" s="15"/>
      <c r="X232" s="14"/>
      <c r="Y232" s="12"/>
      <c r="Z232" s="15"/>
      <c r="AA232" s="14"/>
    </row>
    <row r="233" spans="2:29" ht="30" customHeight="1" x14ac:dyDescent="0.25">
      <c r="B233" s="8"/>
      <c r="C233" s="8"/>
      <c r="D233" s="8"/>
      <c r="E233" s="8"/>
      <c r="F233" s="26"/>
      <c r="G233" s="12"/>
      <c r="H233" s="15"/>
      <c r="I233" s="15"/>
      <c r="J233" s="12"/>
      <c r="K233" s="15"/>
      <c r="L233" s="14"/>
      <c r="M233" s="12"/>
      <c r="N233" s="15"/>
      <c r="O233" s="14"/>
      <c r="P233" s="12"/>
      <c r="Q233" s="15"/>
      <c r="R233" s="14"/>
      <c r="S233" s="12"/>
      <c r="T233" s="15"/>
      <c r="U233" s="14"/>
      <c r="V233" s="12"/>
      <c r="W233" s="15"/>
      <c r="X233" s="14"/>
      <c r="Y233" s="12"/>
      <c r="Z233" s="15"/>
      <c r="AA233" s="14"/>
    </row>
    <row r="234" spans="2:29" ht="30" customHeight="1" x14ac:dyDescent="0.25">
      <c r="B234" s="8"/>
      <c r="C234" s="8"/>
      <c r="D234" s="8"/>
      <c r="E234" s="8"/>
      <c r="F234" s="26"/>
      <c r="G234" s="12"/>
      <c r="H234" s="15"/>
      <c r="I234" s="15"/>
      <c r="J234" s="12"/>
      <c r="K234" s="15"/>
      <c r="L234" s="14"/>
      <c r="M234" s="12"/>
      <c r="N234" s="15"/>
      <c r="O234" s="14"/>
      <c r="P234" s="12"/>
      <c r="Q234" s="15"/>
      <c r="R234" s="14"/>
      <c r="S234" s="12"/>
      <c r="T234" s="15"/>
      <c r="U234" s="14"/>
      <c r="V234" s="12"/>
      <c r="W234" s="15"/>
      <c r="X234" s="14"/>
      <c r="Y234" s="12"/>
      <c r="Z234" s="15"/>
      <c r="AA234" s="14"/>
    </row>
    <row r="235" spans="2:29" ht="30" customHeight="1" thickBot="1" x14ac:dyDescent="0.3">
      <c r="B235" s="27"/>
      <c r="C235" s="27"/>
      <c r="D235" s="27"/>
      <c r="E235" s="27"/>
      <c r="F235" s="26"/>
      <c r="G235" s="28"/>
      <c r="H235" s="17"/>
      <c r="I235" s="17"/>
      <c r="J235" s="28"/>
      <c r="K235" s="17"/>
      <c r="L235" s="29"/>
      <c r="M235" s="28"/>
      <c r="N235" s="17"/>
      <c r="O235" s="29"/>
      <c r="P235" s="28"/>
      <c r="Q235" s="17"/>
      <c r="R235" s="29"/>
      <c r="S235" s="28"/>
      <c r="T235" s="17"/>
      <c r="U235" s="29"/>
      <c r="V235" s="28"/>
      <c r="W235" s="17"/>
      <c r="X235" s="29"/>
      <c r="Y235" s="28"/>
      <c r="Z235" s="17"/>
      <c r="AA235" s="29"/>
    </row>
    <row r="236" spans="2:29" ht="30" customHeight="1" thickTop="1" x14ac:dyDescent="0.25">
      <c r="B236" s="30"/>
      <c r="C236" s="30"/>
      <c r="D236" s="30"/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 t="str">
        <f>IF(SUM(J225:J235)=0,"",SUM(J225:J235))</f>
        <v/>
      </c>
      <c r="K236" s="33"/>
      <c r="L236" s="34"/>
      <c r="M236" s="32" t="str">
        <f>IF(SUM(M225:M235)=0,"",SUM(M225:M235))</f>
        <v/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 t="str">
        <f>IF(SUM(V225:V235)=0,"",SUM(V225:V235))</f>
        <v/>
      </c>
      <c r="W236" s="33"/>
      <c r="X236" s="34"/>
      <c r="Y236" s="32" t="str">
        <f>IF(SUM(Y225:Y235)=0,"",SUM(Y225:Y235))</f>
        <v/>
      </c>
      <c r="Z236" s="33"/>
      <c r="AA236" s="34"/>
      <c r="AB236" s="2">
        <f>SUM(G236:AA236)</f>
        <v>0</v>
      </c>
    </row>
    <row r="237" spans="2:29" ht="30" customHeight="1" x14ac:dyDescent="0.25">
      <c r="B237" s="21"/>
      <c r="C237" s="21"/>
      <c r="D237" s="21"/>
      <c r="E237" s="21"/>
      <c r="F237" s="22" t="s">
        <v>375</v>
      </c>
      <c r="G237" s="12"/>
      <c r="H237" s="15"/>
      <c r="I237" s="15" t="str">
        <f>IF(SUM(I225:I227)=0,"",SUM(I225:I227))</f>
        <v/>
      </c>
      <c r="J237" s="12"/>
      <c r="K237" s="15"/>
      <c r="L237" s="15" t="str">
        <f>IF(SUM(L225:L227)=0,"",SUM(L225:L227))</f>
        <v/>
      </c>
      <c r="M237" s="12"/>
      <c r="N237" s="15"/>
      <c r="O237" s="15" t="str">
        <f>IF(SUM(O225:O227)=0,"",SUM(O225:O227))</f>
        <v/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 t="str">
        <f>IF(SUM(X225:X227)=0,"",SUM(X225:X227))</f>
        <v/>
      </c>
      <c r="Y237" s="12"/>
      <c r="Z237" s="15"/>
      <c r="AA237" s="15" t="str">
        <f>IF(SUM(AA225:AA227)=0,"",SUM(AA225:AA227))</f>
        <v/>
      </c>
      <c r="AB237" s="2">
        <f>SUM(G237:AA237)</f>
        <v>0</v>
      </c>
      <c r="AC237" s="3">
        <f>INT(SUM(G237:AA237)/3)</f>
        <v>0</v>
      </c>
    </row>
    <row r="238" spans="2:29" ht="30" customHeight="1" thickBot="1" x14ac:dyDescent="0.3">
      <c r="B238" s="21"/>
      <c r="C238" s="21"/>
      <c r="D238" s="21"/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/>
      <c r="C239" s="21"/>
      <c r="D239" s="21"/>
      <c r="E239" s="21"/>
      <c r="F239" s="18"/>
      <c r="G239" s="124">
        <f>IF((AB236-AC237)&lt;0,0,AB236-AC237)</f>
        <v>0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/>
      <c r="C240" s="21"/>
      <c r="D240" s="21"/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/>
      <c r="C241" s="21"/>
      <c r="D241" s="21"/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/>
      <c r="C242" s="21"/>
      <c r="D242" s="21"/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SAINT JOHN'S</v>
      </c>
      <c r="C244" s="131"/>
      <c r="D244" s="132"/>
      <c r="E244" s="136" t="str">
        <f>INDEX(Owners!$A:$A,MATCH(B244,Owners!$B:$B,0))</f>
        <v>John Robinson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f>A4+5</f>
        <v>31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/>
      <c r="C246" s="8"/>
      <c r="D246" s="8"/>
      <c r="E246" s="85"/>
      <c r="F246" s="26"/>
      <c r="G246" s="9"/>
      <c r="H246" s="10" t="s">
        <v>397</v>
      </c>
      <c r="I246" s="11"/>
      <c r="J246" s="12"/>
      <c r="K246" s="13" t="s">
        <v>397</v>
      </c>
      <c r="L246" s="14"/>
      <c r="M246" s="12"/>
      <c r="N246" s="13" t="s">
        <v>397</v>
      </c>
      <c r="O246" s="14"/>
      <c r="P246" s="12"/>
      <c r="Q246" s="13" t="s">
        <v>397</v>
      </c>
      <c r="R246" s="14"/>
      <c r="S246" s="12"/>
      <c r="T246" s="13" t="s">
        <v>397</v>
      </c>
      <c r="U246" s="14"/>
      <c r="V246" s="12"/>
      <c r="W246" s="13" t="s">
        <v>397</v>
      </c>
      <c r="X246" s="14"/>
      <c r="Y246" s="12"/>
      <c r="Z246" s="13" t="s">
        <v>397</v>
      </c>
      <c r="AA246" s="14"/>
    </row>
    <row r="247" spans="1:27" ht="30" customHeight="1" x14ac:dyDescent="0.25">
      <c r="B247" s="8"/>
      <c r="C247" s="8"/>
      <c r="D247" s="8"/>
      <c r="E247" s="20"/>
      <c r="F247" s="26"/>
      <c r="G247" s="12"/>
      <c r="H247" s="13" t="s">
        <v>397</v>
      </c>
      <c r="I247" s="15"/>
      <c r="J247" s="12"/>
      <c r="K247" s="13" t="s">
        <v>397</v>
      </c>
      <c r="L247" s="14"/>
      <c r="M247" s="12"/>
      <c r="N247" s="13" t="s">
        <v>397</v>
      </c>
      <c r="O247" s="14"/>
      <c r="P247" s="12"/>
      <c r="Q247" s="13" t="s">
        <v>397</v>
      </c>
      <c r="R247" s="14"/>
      <c r="S247" s="12"/>
      <c r="T247" s="13" t="s">
        <v>397</v>
      </c>
      <c r="U247" s="14"/>
      <c r="V247" s="12"/>
      <c r="W247" s="13" t="s">
        <v>397</v>
      </c>
      <c r="X247" s="14"/>
      <c r="Y247" s="12"/>
      <c r="Z247" s="13" t="s">
        <v>397</v>
      </c>
      <c r="AA247" s="14"/>
    </row>
    <row r="248" spans="1:27" ht="30" customHeight="1" x14ac:dyDescent="0.25">
      <c r="B248" s="8"/>
      <c r="C248" s="8"/>
      <c r="D248" s="8"/>
      <c r="E248" s="20"/>
      <c r="F248" s="26"/>
      <c r="G248" s="12"/>
      <c r="H248" s="13" t="s">
        <v>397</v>
      </c>
      <c r="I248" s="15"/>
      <c r="J248" s="12"/>
      <c r="K248" s="13" t="s">
        <v>397</v>
      </c>
      <c r="L248" s="14"/>
      <c r="M248" s="12"/>
      <c r="N248" s="13" t="s">
        <v>397</v>
      </c>
      <c r="O248" s="14"/>
      <c r="P248" s="12"/>
      <c r="Q248" s="13" t="s">
        <v>397</v>
      </c>
      <c r="R248" s="14"/>
      <c r="S248" s="12"/>
      <c r="T248" s="13" t="s">
        <v>397</v>
      </c>
      <c r="U248" s="14"/>
      <c r="V248" s="12"/>
      <c r="W248" s="13" t="s">
        <v>397</v>
      </c>
      <c r="X248" s="14"/>
      <c r="Y248" s="12"/>
      <c r="Z248" s="13" t="s">
        <v>397</v>
      </c>
      <c r="AA248" s="14"/>
    </row>
    <row r="249" spans="1:27" ht="30" customHeight="1" x14ac:dyDescent="0.25">
      <c r="B249" s="8"/>
      <c r="C249" s="8"/>
      <c r="D249" s="8"/>
      <c r="E249" s="20"/>
      <c r="F249" s="26"/>
      <c r="G249" s="12"/>
      <c r="H249" s="15"/>
      <c r="I249" s="15"/>
      <c r="J249" s="12"/>
      <c r="K249" s="15"/>
      <c r="L249" s="14"/>
      <c r="M249" s="12"/>
      <c r="N249" s="15"/>
      <c r="O249" s="14"/>
      <c r="P249" s="12"/>
      <c r="Q249" s="15"/>
      <c r="R249" s="14"/>
      <c r="S249" s="12"/>
      <c r="T249" s="15"/>
      <c r="U249" s="14"/>
      <c r="V249" s="12"/>
      <c r="W249" s="15"/>
      <c r="X249" s="14"/>
      <c r="Y249" s="12"/>
      <c r="Z249" s="15"/>
      <c r="AA249" s="14"/>
    </row>
    <row r="250" spans="1:27" ht="30" customHeight="1" x14ac:dyDescent="0.25">
      <c r="B250" s="8"/>
      <c r="C250" s="8"/>
      <c r="D250" s="8"/>
      <c r="E250" s="20"/>
      <c r="F250" s="26"/>
      <c r="G250" s="12"/>
      <c r="H250" s="15"/>
      <c r="I250" s="15"/>
      <c r="J250" s="12"/>
      <c r="K250" s="15"/>
      <c r="L250" s="14"/>
      <c r="M250" s="12"/>
      <c r="N250" s="15"/>
      <c r="O250" s="14"/>
      <c r="P250" s="12"/>
      <c r="Q250" s="15"/>
      <c r="R250" s="14"/>
      <c r="S250" s="12"/>
      <c r="T250" s="15"/>
      <c r="U250" s="14"/>
      <c r="V250" s="12"/>
      <c r="W250" s="15"/>
      <c r="X250" s="14"/>
      <c r="Y250" s="12"/>
      <c r="Z250" s="15"/>
      <c r="AA250" s="14"/>
    </row>
    <row r="251" spans="1:27" ht="30" customHeight="1" x14ac:dyDescent="0.25">
      <c r="B251" s="8"/>
      <c r="C251" s="8"/>
      <c r="D251" s="8"/>
      <c r="E251" s="20"/>
      <c r="F251" s="26"/>
      <c r="G251" s="12"/>
      <c r="H251" s="15"/>
      <c r="I251" s="15"/>
      <c r="J251" s="12"/>
      <c r="K251" s="15"/>
      <c r="L251" s="14"/>
      <c r="M251" s="12"/>
      <c r="N251" s="15"/>
      <c r="O251" s="14"/>
      <c r="P251" s="12"/>
      <c r="Q251" s="15"/>
      <c r="R251" s="14"/>
      <c r="S251" s="12"/>
      <c r="T251" s="15"/>
      <c r="U251" s="14"/>
      <c r="V251" s="12"/>
      <c r="W251" s="15"/>
      <c r="X251" s="14"/>
      <c r="Y251" s="12"/>
      <c r="Z251" s="15"/>
      <c r="AA251" s="14"/>
    </row>
    <row r="252" spans="1:27" ht="30" customHeight="1" x14ac:dyDescent="0.25">
      <c r="B252" s="8"/>
      <c r="C252" s="8"/>
      <c r="D252" s="8"/>
      <c r="E252" s="20"/>
      <c r="F252" s="26"/>
      <c r="G252" s="12"/>
      <c r="H252" s="15"/>
      <c r="I252" s="15"/>
      <c r="J252" s="12"/>
      <c r="K252" s="15"/>
      <c r="L252" s="14"/>
      <c r="M252" s="12"/>
      <c r="N252" s="15"/>
      <c r="O252" s="14"/>
      <c r="P252" s="12"/>
      <c r="Q252" s="15"/>
      <c r="R252" s="14"/>
      <c r="S252" s="12"/>
      <c r="T252" s="15"/>
      <c r="U252" s="14"/>
      <c r="V252" s="12"/>
      <c r="W252" s="15"/>
      <c r="X252" s="14"/>
      <c r="Y252" s="12"/>
      <c r="Z252" s="15"/>
      <c r="AA252" s="14"/>
    </row>
    <row r="253" spans="1:27" ht="30" customHeight="1" x14ac:dyDescent="0.25">
      <c r="B253" s="8"/>
      <c r="C253" s="8"/>
      <c r="D253" s="8"/>
      <c r="E253" s="20"/>
      <c r="F253" s="26"/>
      <c r="G253" s="12"/>
      <c r="H253" s="15"/>
      <c r="I253" s="15"/>
      <c r="J253" s="12"/>
      <c r="K253" s="15"/>
      <c r="L253" s="14"/>
      <c r="M253" s="12"/>
      <c r="N253" s="15"/>
      <c r="O253" s="14"/>
      <c r="P253" s="12"/>
      <c r="Q253" s="15"/>
      <c r="R253" s="14"/>
      <c r="S253" s="12"/>
      <c r="T253" s="15"/>
      <c r="U253" s="14"/>
      <c r="V253" s="12"/>
      <c r="W253" s="15"/>
      <c r="X253" s="14"/>
      <c r="Y253" s="12"/>
      <c r="Z253" s="15"/>
      <c r="AA253" s="14"/>
    </row>
    <row r="254" spans="1:27" ht="30" customHeight="1" x14ac:dyDescent="0.25">
      <c r="B254" s="8"/>
      <c r="C254" s="8"/>
      <c r="D254" s="8"/>
      <c r="E254" s="20"/>
      <c r="F254" s="26"/>
      <c r="G254" s="12"/>
      <c r="H254" s="15"/>
      <c r="I254" s="15"/>
      <c r="J254" s="12"/>
      <c r="K254" s="15"/>
      <c r="L254" s="14"/>
      <c r="M254" s="12"/>
      <c r="N254" s="15"/>
      <c r="O254" s="14"/>
      <c r="P254" s="12"/>
      <c r="Q254" s="15"/>
      <c r="R254" s="14"/>
      <c r="S254" s="12"/>
      <c r="T254" s="15"/>
      <c r="U254" s="14"/>
      <c r="V254" s="12"/>
      <c r="W254" s="15"/>
      <c r="X254" s="14"/>
      <c r="Y254" s="12"/>
      <c r="Z254" s="15"/>
      <c r="AA254" s="14"/>
    </row>
    <row r="255" spans="1:27" ht="30" customHeight="1" x14ac:dyDescent="0.25">
      <c r="B255" s="8"/>
      <c r="C255" s="8"/>
      <c r="D255" s="8"/>
      <c r="E255" s="20"/>
      <c r="F255" s="26"/>
      <c r="G255" s="12"/>
      <c r="H255" s="15"/>
      <c r="I255" s="15"/>
      <c r="J255" s="12"/>
      <c r="K255" s="15"/>
      <c r="L255" s="14"/>
      <c r="M255" s="12"/>
      <c r="N255" s="15"/>
      <c r="O255" s="14"/>
      <c r="P255" s="12"/>
      <c r="Q255" s="15"/>
      <c r="R255" s="14"/>
      <c r="S255" s="12"/>
      <c r="T255" s="15"/>
      <c r="U255" s="14"/>
      <c r="V255" s="12"/>
      <c r="W255" s="15"/>
      <c r="X255" s="14"/>
      <c r="Y255" s="12"/>
      <c r="Z255" s="15"/>
      <c r="AA255" s="14"/>
    </row>
    <row r="256" spans="1:27" ht="30" customHeight="1" thickBot="1" x14ac:dyDescent="0.3">
      <c r="B256" s="27"/>
      <c r="C256" s="27"/>
      <c r="D256" s="27"/>
      <c r="E256" s="35"/>
      <c r="F256" s="26"/>
      <c r="G256" s="28"/>
      <c r="H256" s="17"/>
      <c r="I256" s="17"/>
      <c r="J256" s="28"/>
      <c r="K256" s="17"/>
      <c r="L256" s="29"/>
      <c r="M256" s="28"/>
      <c r="N256" s="17"/>
      <c r="O256" s="29"/>
      <c r="P256" s="28"/>
      <c r="Q256" s="17"/>
      <c r="R256" s="29"/>
      <c r="S256" s="28"/>
      <c r="T256" s="17"/>
      <c r="U256" s="29"/>
      <c r="V256" s="28"/>
      <c r="W256" s="17"/>
      <c r="X256" s="29"/>
      <c r="Y256" s="28"/>
      <c r="Z256" s="17"/>
      <c r="AA256" s="29"/>
    </row>
    <row r="257" spans="1:29" ht="30" customHeight="1" thickTop="1" x14ac:dyDescent="0.25">
      <c r="B257" s="30"/>
      <c r="C257" s="30"/>
      <c r="D257" s="30"/>
      <c r="E257" s="36"/>
      <c r="F257" s="31" t="s">
        <v>372</v>
      </c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 t="str">
        <f>IF(SUM(M246:M256)=0,"",SUM(M246:M256))</f>
        <v/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 t="str">
        <f>IF(SUM(V246:V256)=0,"",SUM(V246:V256))</f>
        <v/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0</v>
      </c>
    </row>
    <row r="258" spans="1:29" ht="30" customHeight="1" x14ac:dyDescent="0.25">
      <c r="B258" s="21"/>
      <c r="C258" s="21"/>
      <c r="D258" s="21"/>
      <c r="E258" s="23"/>
      <c r="F258" s="22" t="s">
        <v>375</v>
      </c>
      <c r="G258" s="12"/>
      <c r="H258" s="15"/>
      <c r="I258" s="15" t="str">
        <f>IF(SUM(I246:I248)=0,"",SUM(I246:I248))</f>
        <v/>
      </c>
      <c r="J258" s="12"/>
      <c r="K258" s="15"/>
      <c r="L258" s="15" t="str">
        <f>IF(SUM(L246:L248)=0,"",SUM(L246:L248))</f>
        <v/>
      </c>
      <c r="M258" s="12"/>
      <c r="N258" s="15"/>
      <c r="O258" s="15" t="str">
        <f>IF(SUM(O246:O248)=0,"",SUM(O246:O248))</f>
        <v/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 t="str">
        <f>IF(SUM(X246:X248)=0,"",SUM(X246:X248))</f>
        <v/>
      </c>
      <c r="Y258" s="12"/>
      <c r="Z258" s="15"/>
      <c r="AA258" s="15" t="str">
        <f>IF(SUM(AA246:AA248)=0,"",SUM(AA246:AA248))</f>
        <v/>
      </c>
      <c r="AB258" s="2">
        <f>SUM(G258:AA258)</f>
        <v>0</v>
      </c>
      <c r="AC258" s="3">
        <f>INT(SUM(G258:AA258)/3)</f>
        <v>0</v>
      </c>
    </row>
    <row r="259" spans="1:29" ht="30" customHeight="1" thickBot="1" x14ac:dyDescent="0.3">
      <c r="B259" s="21"/>
      <c r="C259" s="21"/>
      <c r="D259" s="21"/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/>
      <c r="C260" s="21"/>
      <c r="D260" s="21"/>
      <c r="E260" s="24"/>
      <c r="F260" s="18"/>
      <c r="G260" s="124">
        <f>IF((AB257-AC258)&lt;0,0,AB257-AC258)</f>
        <v>0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/>
      <c r="C261" s="21"/>
      <c r="D261" s="21"/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/>
      <c r="C262" s="21"/>
      <c r="D262" s="21"/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/>
      <c r="C263" s="21"/>
      <c r="D263" s="21"/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f>A1</f>
        <v>4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4</v>
      </c>
      <c r="F265" s="143"/>
      <c r="G265" s="143"/>
      <c r="H265" s="143"/>
      <c r="I265" s="143"/>
      <c r="J265" s="144">
        <f>INDEX(Diary!$C:$C,MATCH(A265,Diary!$A:$A,0))</f>
        <v>41911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BRUSH IT, MUNCH, AND GAG BACK</v>
      </c>
      <c r="C267" s="131"/>
      <c r="D267" s="132"/>
      <c r="E267" s="136" t="str">
        <f>INDEX(Owners!$A:$A,MATCH(B267,Owners!$B:$B,0))</f>
        <v>Howard Bradley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f>A4+6</f>
        <v>32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/>
      <c r="C269" s="8"/>
      <c r="D269" s="8"/>
      <c r="E269" s="84"/>
      <c r="F269" s="26"/>
      <c r="G269" s="9"/>
      <c r="H269" s="10" t="s">
        <v>397</v>
      </c>
      <c r="I269" s="11"/>
      <c r="J269" s="12"/>
      <c r="K269" s="13" t="s">
        <v>397</v>
      </c>
      <c r="L269" s="14"/>
      <c r="M269" s="12"/>
      <c r="N269" s="13" t="s">
        <v>397</v>
      </c>
      <c r="O269" s="14"/>
      <c r="P269" s="12"/>
      <c r="Q269" s="13" t="s">
        <v>397</v>
      </c>
      <c r="R269" s="14"/>
      <c r="S269" s="12"/>
      <c r="T269" s="13" t="s">
        <v>397</v>
      </c>
      <c r="U269" s="14"/>
      <c r="V269" s="12"/>
      <c r="W269" s="13" t="s">
        <v>397</v>
      </c>
      <c r="X269" s="14"/>
      <c r="Y269" s="12"/>
      <c r="Z269" s="13" t="s">
        <v>397</v>
      </c>
      <c r="AA269" s="14"/>
    </row>
    <row r="270" spans="1:29" ht="30" customHeight="1" x14ac:dyDescent="0.25">
      <c r="B270" s="8"/>
      <c r="C270" s="8"/>
      <c r="D270" s="8"/>
      <c r="E270" s="8"/>
      <c r="F270" s="26"/>
      <c r="G270" s="12"/>
      <c r="H270" s="13" t="s">
        <v>397</v>
      </c>
      <c r="I270" s="15"/>
      <c r="J270" s="12"/>
      <c r="K270" s="13" t="s">
        <v>397</v>
      </c>
      <c r="L270" s="14"/>
      <c r="M270" s="12"/>
      <c r="N270" s="13" t="s">
        <v>397</v>
      </c>
      <c r="O270" s="14"/>
      <c r="P270" s="12"/>
      <c r="Q270" s="13" t="s">
        <v>397</v>
      </c>
      <c r="R270" s="14"/>
      <c r="S270" s="12"/>
      <c r="T270" s="13" t="s">
        <v>397</v>
      </c>
      <c r="U270" s="14"/>
      <c r="V270" s="12"/>
      <c r="W270" s="13" t="s">
        <v>397</v>
      </c>
      <c r="X270" s="14"/>
      <c r="Y270" s="12"/>
      <c r="Z270" s="13" t="s">
        <v>397</v>
      </c>
      <c r="AA270" s="14"/>
    </row>
    <row r="271" spans="1:29" ht="30" customHeight="1" x14ac:dyDescent="0.25">
      <c r="B271" s="8"/>
      <c r="C271" s="8"/>
      <c r="D271" s="8"/>
      <c r="E271" s="8"/>
      <c r="F271" s="26"/>
      <c r="G271" s="12"/>
      <c r="H271" s="13" t="s">
        <v>397</v>
      </c>
      <c r="I271" s="15"/>
      <c r="J271" s="12"/>
      <c r="K271" s="13" t="s">
        <v>397</v>
      </c>
      <c r="L271" s="14"/>
      <c r="M271" s="12"/>
      <c r="N271" s="13" t="s">
        <v>397</v>
      </c>
      <c r="O271" s="14"/>
      <c r="P271" s="12"/>
      <c r="Q271" s="13" t="s">
        <v>397</v>
      </c>
      <c r="R271" s="14"/>
      <c r="S271" s="12"/>
      <c r="T271" s="13" t="s">
        <v>397</v>
      </c>
      <c r="U271" s="14"/>
      <c r="V271" s="12"/>
      <c r="W271" s="13" t="s">
        <v>397</v>
      </c>
      <c r="X271" s="14"/>
      <c r="Y271" s="12"/>
      <c r="Z271" s="13" t="s">
        <v>397</v>
      </c>
      <c r="AA271" s="14"/>
    </row>
    <row r="272" spans="1:29" ht="30" customHeight="1" x14ac:dyDescent="0.25">
      <c r="B272" s="8"/>
      <c r="C272" s="8"/>
      <c r="D272" s="8"/>
      <c r="E272" s="8"/>
      <c r="F272" s="26"/>
      <c r="G272" s="12"/>
      <c r="H272" s="15"/>
      <c r="I272" s="15"/>
      <c r="J272" s="12"/>
      <c r="K272" s="15"/>
      <c r="L272" s="14"/>
      <c r="M272" s="12"/>
      <c r="N272" s="15"/>
      <c r="O272" s="14"/>
      <c r="P272" s="12"/>
      <c r="Q272" s="15"/>
      <c r="R272" s="14"/>
      <c r="S272" s="12"/>
      <c r="T272" s="15"/>
      <c r="U272" s="14"/>
      <c r="V272" s="12"/>
      <c r="W272" s="15"/>
      <c r="X272" s="14"/>
      <c r="Y272" s="12"/>
      <c r="Z272" s="15"/>
      <c r="AA272" s="14"/>
    </row>
    <row r="273" spans="2:29" ht="30" customHeight="1" x14ac:dyDescent="0.25">
      <c r="B273" s="8"/>
      <c r="C273" s="8"/>
      <c r="D273" s="8"/>
      <c r="E273" s="8"/>
      <c r="F273" s="26"/>
      <c r="G273" s="12"/>
      <c r="H273" s="15"/>
      <c r="I273" s="15"/>
      <c r="J273" s="12"/>
      <c r="K273" s="15"/>
      <c r="L273" s="14"/>
      <c r="M273" s="12"/>
      <c r="N273" s="15"/>
      <c r="O273" s="14"/>
      <c r="P273" s="12"/>
      <c r="Q273" s="15"/>
      <c r="R273" s="14"/>
      <c r="S273" s="12"/>
      <c r="T273" s="15"/>
      <c r="U273" s="14"/>
      <c r="V273" s="12"/>
      <c r="W273" s="15"/>
      <c r="X273" s="14"/>
      <c r="Y273" s="12"/>
      <c r="Z273" s="15"/>
      <c r="AA273" s="14"/>
    </row>
    <row r="274" spans="2:29" ht="30" customHeight="1" x14ac:dyDescent="0.25">
      <c r="B274" s="8"/>
      <c r="C274" s="8"/>
      <c r="D274" s="8"/>
      <c r="E274" s="8"/>
      <c r="F274" s="26"/>
      <c r="G274" s="12"/>
      <c r="H274" s="15"/>
      <c r="I274" s="15"/>
      <c r="J274" s="12"/>
      <c r="K274" s="15"/>
      <c r="L274" s="14"/>
      <c r="M274" s="12"/>
      <c r="N274" s="15"/>
      <c r="O274" s="14"/>
      <c r="P274" s="12"/>
      <c r="Q274" s="15"/>
      <c r="R274" s="14"/>
      <c r="S274" s="12"/>
      <c r="T274" s="15"/>
      <c r="U274" s="14"/>
      <c r="V274" s="12"/>
      <c r="W274" s="15"/>
      <c r="X274" s="14"/>
      <c r="Y274" s="12"/>
      <c r="Z274" s="15"/>
      <c r="AA274" s="14"/>
    </row>
    <row r="275" spans="2:29" ht="30" customHeight="1" x14ac:dyDescent="0.25">
      <c r="B275" s="8"/>
      <c r="C275" s="8"/>
      <c r="D275" s="8"/>
      <c r="E275" s="8"/>
      <c r="F275" s="26"/>
      <c r="G275" s="12"/>
      <c r="H275" s="15"/>
      <c r="I275" s="15"/>
      <c r="J275" s="12"/>
      <c r="K275" s="15"/>
      <c r="L275" s="14"/>
      <c r="M275" s="12"/>
      <c r="N275" s="15"/>
      <c r="O275" s="14"/>
      <c r="P275" s="12"/>
      <c r="Q275" s="15"/>
      <c r="R275" s="14"/>
      <c r="S275" s="12"/>
      <c r="T275" s="15"/>
      <c r="U275" s="14"/>
      <c r="V275" s="12"/>
      <c r="W275" s="15"/>
      <c r="X275" s="14"/>
      <c r="Y275" s="12"/>
      <c r="Z275" s="15"/>
      <c r="AA275" s="14"/>
    </row>
    <row r="276" spans="2:29" ht="30" customHeight="1" x14ac:dyDescent="0.25">
      <c r="B276" s="8"/>
      <c r="C276" s="8"/>
      <c r="D276" s="8"/>
      <c r="E276" s="8"/>
      <c r="F276" s="26"/>
      <c r="G276" s="12"/>
      <c r="H276" s="15"/>
      <c r="I276" s="15"/>
      <c r="J276" s="12"/>
      <c r="K276" s="15"/>
      <c r="L276" s="14"/>
      <c r="M276" s="12"/>
      <c r="N276" s="15"/>
      <c r="O276" s="14"/>
      <c r="P276" s="12"/>
      <c r="Q276" s="15"/>
      <c r="R276" s="14"/>
      <c r="S276" s="12"/>
      <c r="T276" s="15"/>
      <c r="U276" s="14"/>
      <c r="V276" s="12"/>
      <c r="W276" s="15"/>
      <c r="X276" s="14"/>
      <c r="Y276" s="12"/>
      <c r="Z276" s="15"/>
      <c r="AA276" s="14"/>
    </row>
    <row r="277" spans="2:29" ht="30" customHeight="1" x14ac:dyDescent="0.25">
      <c r="B277" s="8"/>
      <c r="C277" s="8"/>
      <c r="D277" s="8"/>
      <c r="E277" s="8"/>
      <c r="F277" s="26"/>
      <c r="G277" s="12"/>
      <c r="H277" s="15"/>
      <c r="I277" s="15"/>
      <c r="J277" s="12"/>
      <c r="K277" s="15"/>
      <c r="L277" s="14"/>
      <c r="M277" s="12"/>
      <c r="N277" s="15"/>
      <c r="O277" s="14"/>
      <c r="P277" s="12"/>
      <c r="Q277" s="15"/>
      <c r="R277" s="14"/>
      <c r="S277" s="12"/>
      <c r="T277" s="15"/>
      <c r="U277" s="14"/>
      <c r="V277" s="12"/>
      <c r="W277" s="15"/>
      <c r="X277" s="14"/>
      <c r="Y277" s="12"/>
      <c r="Z277" s="15"/>
      <c r="AA277" s="14"/>
    </row>
    <row r="278" spans="2:29" ht="30" customHeight="1" x14ac:dyDescent="0.25">
      <c r="B278" s="8"/>
      <c r="C278" s="8"/>
      <c r="D278" s="8"/>
      <c r="E278" s="8"/>
      <c r="F278" s="26"/>
      <c r="G278" s="12"/>
      <c r="H278" s="15"/>
      <c r="I278" s="15"/>
      <c r="J278" s="12"/>
      <c r="K278" s="15"/>
      <c r="L278" s="14"/>
      <c r="M278" s="12"/>
      <c r="N278" s="15"/>
      <c r="O278" s="14"/>
      <c r="P278" s="12"/>
      <c r="Q278" s="15"/>
      <c r="R278" s="14"/>
      <c r="S278" s="12"/>
      <c r="T278" s="15"/>
      <c r="U278" s="14"/>
      <c r="V278" s="12"/>
      <c r="W278" s="15"/>
      <c r="X278" s="14"/>
      <c r="Y278" s="12"/>
      <c r="Z278" s="15"/>
      <c r="AA278" s="14"/>
    </row>
    <row r="279" spans="2:29" ht="30" customHeight="1" thickBot="1" x14ac:dyDescent="0.3">
      <c r="B279" s="27"/>
      <c r="C279" s="27"/>
      <c r="D279" s="27"/>
      <c r="E279" s="27"/>
      <c r="F279" s="26"/>
      <c r="G279" s="28"/>
      <c r="H279" s="17"/>
      <c r="I279" s="17"/>
      <c r="J279" s="28"/>
      <c r="K279" s="17"/>
      <c r="L279" s="29"/>
      <c r="M279" s="28"/>
      <c r="N279" s="17"/>
      <c r="O279" s="29"/>
      <c r="P279" s="28"/>
      <c r="Q279" s="17"/>
      <c r="R279" s="29"/>
      <c r="S279" s="28"/>
      <c r="T279" s="17"/>
      <c r="U279" s="29"/>
      <c r="V279" s="28"/>
      <c r="W279" s="17"/>
      <c r="X279" s="29"/>
      <c r="Y279" s="28"/>
      <c r="Z279" s="17"/>
      <c r="AA279" s="29"/>
    </row>
    <row r="280" spans="2:29" ht="30" customHeight="1" thickTop="1" x14ac:dyDescent="0.25">
      <c r="B280" s="30"/>
      <c r="C280" s="30"/>
      <c r="D280" s="30"/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 t="str">
        <f>IF(SUM(J269:J279)=0,"",SUM(J269:J279))</f>
        <v/>
      </c>
      <c r="K280" s="33"/>
      <c r="L280" s="34"/>
      <c r="M280" s="32" t="str">
        <f>IF(SUM(M269:M279)=0,"",SUM(M269:M279))</f>
        <v/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 t="str">
        <f>IF(SUM(V269:V279)=0,"",SUM(V269:V279))</f>
        <v/>
      </c>
      <c r="W280" s="33"/>
      <c r="X280" s="34"/>
      <c r="Y280" s="32" t="str">
        <f>IF(SUM(Y269:Y279)=0,"",SUM(Y269:Y279))</f>
        <v/>
      </c>
      <c r="Z280" s="33"/>
      <c r="AA280" s="34"/>
      <c r="AB280" s="2">
        <f>SUM(G280:AA280)</f>
        <v>0</v>
      </c>
    </row>
    <row r="281" spans="2:29" ht="30" customHeight="1" x14ac:dyDescent="0.25">
      <c r="B281" s="21"/>
      <c r="C281" s="21"/>
      <c r="D281" s="21"/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 t="str">
        <f>IF(SUM(L269:L271)=0,"",SUM(L269:L271))</f>
        <v/>
      </c>
      <c r="M281" s="12"/>
      <c r="N281" s="15"/>
      <c r="O281" s="15" t="str">
        <f>IF(SUM(O269:O271)=0,"",SUM(O269:O271))</f>
        <v/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 t="str">
        <f>IF(SUM(X269:X271)=0,"",SUM(X269:X271))</f>
        <v/>
      </c>
      <c r="Y281" s="12"/>
      <c r="Z281" s="15"/>
      <c r="AA281" s="15" t="str">
        <f>IF(SUM(AA269:AA271)=0,"",SUM(AA269:AA271))</f>
        <v/>
      </c>
      <c r="AB281" s="2">
        <f>SUM(G281:AA281)</f>
        <v>0</v>
      </c>
      <c r="AC281" s="3">
        <f>INT(SUM(G281:AA281)/3)</f>
        <v>0</v>
      </c>
    </row>
    <row r="282" spans="2:29" ht="30" customHeight="1" thickBot="1" x14ac:dyDescent="0.3">
      <c r="B282" s="21"/>
      <c r="C282" s="21"/>
      <c r="D282" s="21"/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/>
      <c r="C283" s="21"/>
      <c r="D283" s="21"/>
      <c r="E283" s="21"/>
      <c r="F283" s="18"/>
      <c r="G283" s="124">
        <f>IF((AB280-AC281)&lt;0,0,AB280-AC281)</f>
        <v>0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/>
      <c r="C284" s="21"/>
      <c r="D284" s="21"/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/>
      <c r="C285" s="21"/>
      <c r="D285" s="21"/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/>
      <c r="C286" s="21"/>
      <c r="D286" s="21"/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AJAX TREESDOWN</v>
      </c>
      <c r="C288" s="131"/>
      <c r="D288" s="132"/>
      <c r="E288" s="136" t="str">
        <f>INDEX(Owners!$A:$A,MATCH(B288,Owners!$B:$B,0))</f>
        <v>Martin Tarbuck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f>A4+6</f>
        <v>32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/>
      <c r="C290" s="8"/>
      <c r="D290" s="8"/>
      <c r="E290" s="85"/>
      <c r="F290" s="26"/>
      <c r="G290" s="9"/>
      <c r="H290" s="10" t="s">
        <v>397</v>
      </c>
      <c r="I290" s="11"/>
      <c r="J290" s="12"/>
      <c r="K290" s="13" t="s">
        <v>397</v>
      </c>
      <c r="L290" s="14"/>
      <c r="M290" s="12"/>
      <c r="N290" s="13" t="s">
        <v>397</v>
      </c>
      <c r="O290" s="14"/>
      <c r="P290" s="12"/>
      <c r="Q290" s="13" t="s">
        <v>397</v>
      </c>
      <c r="R290" s="14"/>
      <c r="S290" s="12"/>
      <c r="T290" s="13" t="s">
        <v>397</v>
      </c>
      <c r="U290" s="14"/>
      <c r="V290" s="12"/>
      <c r="W290" s="13" t="s">
        <v>397</v>
      </c>
      <c r="X290" s="14"/>
      <c r="Y290" s="12"/>
      <c r="Z290" s="13" t="s">
        <v>397</v>
      </c>
      <c r="AA290" s="14"/>
    </row>
    <row r="291" spans="1:29" ht="30" customHeight="1" x14ac:dyDescent="0.25">
      <c r="B291" s="8"/>
      <c r="C291" s="8"/>
      <c r="D291" s="8"/>
      <c r="E291" s="20"/>
      <c r="F291" s="26"/>
      <c r="G291" s="12"/>
      <c r="H291" s="13" t="s">
        <v>397</v>
      </c>
      <c r="I291" s="15"/>
      <c r="J291" s="12"/>
      <c r="K291" s="13" t="s">
        <v>397</v>
      </c>
      <c r="L291" s="14"/>
      <c r="M291" s="12"/>
      <c r="N291" s="13" t="s">
        <v>397</v>
      </c>
      <c r="O291" s="14"/>
      <c r="P291" s="12"/>
      <c r="Q291" s="13" t="s">
        <v>397</v>
      </c>
      <c r="R291" s="14"/>
      <c r="S291" s="12"/>
      <c r="T291" s="13" t="s">
        <v>397</v>
      </c>
      <c r="U291" s="14"/>
      <c r="V291" s="12"/>
      <c r="W291" s="13" t="s">
        <v>397</v>
      </c>
      <c r="X291" s="14"/>
      <c r="Y291" s="12"/>
      <c r="Z291" s="13" t="s">
        <v>397</v>
      </c>
      <c r="AA291" s="14"/>
    </row>
    <row r="292" spans="1:29" ht="30" customHeight="1" x14ac:dyDescent="0.25">
      <c r="B292" s="8"/>
      <c r="C292" s="8"/>
      <c r="D292" s="8"/>
      <c r="E292" s="20"/>
      <c r="F292" s="26"/>
      <c r="G292" s="12"/>
      <c r="H292" s="13" t="s">
        <v>397</v>
      </c>
      <c r="I292" s="15"/>
      <c r="J292" s="12"/>
      <c r="K292" s="13" t="s">
        <v>397</v>
      </c>
      <c r="L292" s="14"/>
      <c r="M292" s="12"/>
      <c r="N292" s="13" t="s">
        <v>397</v>
      </c>
      <c r="O292" s="14"/>
      <c r="P292" s="12"/>
      <c r="Q292" s="13" t="s">
        <v>397</v>
      </c>
      <c r="R292" s="14"/>
      <c r="S292" s="12"/>
      <c r="T292" s="13" t="s">
        <v>397</v>
      </c>
      <c r="U292" s="14"/>
      <c r="V292" s="12"/>
      <c r="W292" s="13" t="s">
        <v>397</v>
      </c>
      <c r="X292" s="14"/>
      <c r="Y292" s="12"/>
      <c r="Z292" s="13" t="s">
        <v>397</v>
      </c>
      <c r="AA292" s="14"/>
    </row>
    <row r="293" spans="1:29" ht="30" customHeight="1" x14ac:dyDescent="0.25">
      <c r="B293" s="8"/>
      <c r="C293" s="8"/>
      <c r="D293" s="8"/>
      <c r="E293" s="20"/>
      <c r="F293" s="26"/>
      <c r="G293" s="12"/>
      <c r="H293" s="15"/>
      <c r="I293" s="15"/>
      <c r="J293" s="12"/>
      <c r="K293" s="15"/>
      <c r="L293" s="14"/>
      <c r="M293" s="12"/>
      <c r="N293" s="15"/>
      <c r="O293" s="14"/>
      <c r="P293" s="12"/>
      <c r="Q293" s="15"/>
      <c r="R293" s="14"/>
      <c r="S293" s="12"/>
      <c r="T293" s="15"/>
      <c r="U293" s="14"/>
      <c r="V293" s="12"/>
      <c r="W293" s="15"/>
      <c r="X293" s="14"/>
      <c r="Y293" s="12"/>
      <c r="Z293" s="15"/>
      <c r="AA293" s="14"/>
    </row>
    <row r="294" spans="1:29" ht="30" customHeight="1" x14ac:dyDescent="0.25">
      <c r="B294" s="8"/>
      <c r="C294" s="8"/>
      <c r="D294" s="8"/>
      <c r="E294" s="20"/>
      <c r="F294" s="26"/>
      <c r="G294" s="12"/>
      <c r="H294" s="15"/>
      <c r="I294" s="15"/>
      <c r="J294" s="12"/>
      <c r="K294" s="15"/>
      <c r="L294" s="14"/>
      <c r="M294" s="12"/>
      <c r="N294" s="15"/>
      <c r="O294" s="14"/>
      <c r="P294" s="12"/>
      <c r="Q294" s="15"/>
      <c r="R294" s="14"/>
      <c r="S294" s="12"/>
      <c r="T294" s="15"/>
      <c r="U294" s="14"/>
      <c r="V294" s="12"/>
      <c r="W294" s="15"/>
      <c r="X294" s="14"/>
      <c r="Y294" s="12"/>
      <c r="Z294" s="15"/>
      <c r="AA294" s="14"/>
    </row>
    <row r="295" spans="1:29" ht="30" customHeight="1" x14ac:dyDescent="0.25">
      <c r="B295" s="8"/>
      <c r="C295" s="8"/>
      <c r="D295" s="8"/>
      <c r="E295" s="20"/>
      <c r="F295" s="26"/>
      <c r="G295" s="12"/>
      <c r="H295" s="15"/>
      <c r="I295" s="15"/>
      <c r="J295" s="12"/>
      <c r="K295" s="15"/>
      <c r="L295" s="14"/>
      <c r="M295" s="12"/>
      <c r="N295" s="15"/>
      <c r="O295" s="14"/>
      <c r="P295" s="12"/>
      <c r="Q295" s="15"/>
      <c r="R295" s="14"/>
      <c r="S295" s="12"/>
      <c r="T295" s="15"/>
      <c r="U295" s="14"/>
      <c r="V295" s="12"/>
      <c r="W295" s="15"/>
      <c r="X295" s="14"/>
      <c r="Y295" s="12"/>
      <c r="Z295" s="15"/>
      <c r="AA295" s="14"/>
    </row>
    <row r="296" spans="1:29" ht="30" customHeight="1" x14ac:dyDescent="0.25">
      <c r="B296" s="8"/>
      <c r="C296" s="8"/>
      <c r="D296" s="8"/>
      <c r="E296" s="20"/>
      <c r="F296" s="26"/>
      <c r="G296" s="12"/>
      <c r="H296" s="15"/>
      <c r="I296" s="15"/>
      <c r="J296" s="12"/>
      <c r="K296" s="15"/>
      <c r="L296" s="14"/>
      <c r="M296" s="12"/>
      <c r="N296" s="15"/>
      <c r="O296" s="14"/>
      <c r="P296" s="12"/>
      <c r="Q296" s="15"/>
      <c r="R296" s="14"/>
      <c r="S296" s="12"/>
      <c r="T296" s="15"/>
      <c r="U296" s="14"/>
      <c r="V296" s="12"/>
      <c r="W296" s="15"/>
      <c r="X296" s="14"/>
      <c r="Y296" s="12"/>
      <c r="Z296" s="15"/>
      <c r="AA296" s="14"/>
    </row>
    <row r="297" spans="1:29" ht="30" customHeight="1" x14ac:dyDescent="0.25">
      <c r="B297" s="8"/>
      <c r="C297" s="8"/>
      <c r="D297" s="8"/>
      <c r="E297" s="20"/>
      <c r="F297" s="26"/>
      <c r="G297" s="12"/>
      <c r="H297" s="15"/>
      <c r="I297" s="15"/>
      <c r="J297" s="12"/>
      <c r="K297" s="15"/>
      <c r="L297" s="14"/>
      <c r="M297" s="12"/>
      <c r="N297" s="15"/>
      <c r="O297" s="14"/>
      <c r="P297" s="12"/>
      <c r="Q297" s="15"/>
      <c r="R297" s="14"/>
      <c r="S297" s="12"/>
      <c r="T297" s="15"/>
      <c r="U297" s="14"/>
      <c r="V297" s="12"/>
      <c r="W297" s="15"/>
      <c r="X297" s="14"/>
      <c r="Y297" s="12"/>
      <c r="Z297" s="15"/>
      <c r="AA297" s="14"/>
    </row>
    <row r="298" spans="1:29" ht="30" customHeight="1" x14ac:dyDescent="0.25">
      <c r="B298" s="8"/>
      <c r="C298" s="8"/>
      <c r="D298" s="8"/>
      <c r="E298" s="20"/>
      <c r="F298" s="26"/>
      <c r="G298" s="12"/>
      <c r="H298" s="15"/>
      <c r="I298" s="15"/>
      <c r="J298" s="12"/>
      <c r="K298" s="15"/>
      <c r="L298" s="14"/>
      <c r="M298" s="12"/>
      <c r="N298" s="15"/>
      <c r="O298" s="14"/>
      <c r="P298" s="12"/>
      <c r="Q298" s="15"/>
      <c r="R298" s="14"/>
      <c r="S298" s="12"/>
      <c r="T298" s="15"/>
      <c r="U298" s="14"/>
      <c r="V298" s="12"/>
      <c r="W298" s="15"/>
      <c r="X298" s="14"/>
      <c r="Y298" s="12"/>
      <c r="Z298" s="15"/>
      <c r="AA298" s="14"/>
    </row>
    <row r="299" spans="1:29" ht="30" customHeight="1" x14ac:dyDescent="0.25">
      <c r="B299" s="8"/>
      <c r="C299" s="8"/>
      <c r="D299" s="8"/>
      <c r="E299" s="20"/>
      <c r="F299" s="26"/>
      <c r="G299" s="12"/>
      <c r="H299" s="15"/>
      <c r="I299" s="15"/>
      <c r="J299" s="12"/>
      <c r="K299" s="15"/>
      <c r="L299" s="14"/>
      <c r="M299" s="12"/>
      <c r="N299" s="15"/>
      <c r="O299" s="14"/>
      <c r="P299" s="12"/>
      <c r="Q299" s="15"/>
      <c r="R299" s="14"/>
      <c r="S299" s="12"/>
      <c r="T299" s="15"/>
      <c r="U299" s="14"/>
      <c r="V299" s="12"/>
      <c r="W299" s="15"/>
      <c r="X299" s="14"/>
      <c r="Y299" s="12"/>
      <c r="Z299" s="15"/>
      <c r="AA299" s="14"/>
    </row>
    <row r="300" spans="1:29" ht="30" customHeight="1" thickBot="1" x14ac:dyDescent="0.3">
      <c r="B300" s="27"/>
      <c r="C300" s="27"/>
      <c r="D300" s="27"/>
      <c r="E300" s="35"/>
      <c r="F300" s="26"/>
      <c r="G300" s="28"/>
      <c r="H300" s="17"/>
      <c r="I300" s="17"/>
      <c r="J300" s="28"/>
      <c r="K300" s="17"/>
      <c r="L300" s="29"/>
      <c r="M300" s="28"/>
      <c r="N300" s="17"/>
      <c r="O300" s="29"/>
      <c r="P300" s="28"/>
      <c r="Q300" s="17"/>
      <c r="R300" s="29"/>
      <c r="S300" s="28"/>
      <c r="T300" s="17"/>
      <c r="U300" s="29"/>
      <c r="V300" s="28"/>
      <c r="W300" s="17"/>
      <c r="X300" s="29"/>
      <c r="Y300" s="28"/>
      <c r="Z300" s="17"/>
      <c r="AA300" s="29"/>
    </row>
    <row r="301" spans="1:29" ht="30" customHeight="1" thickTop="1" x14ac:dyDescent="0.25">
      <c r="B301" s="30"/>
      <c r="C301" s="30"/>
      <c r="D301" s="30"/>
      <c r="E301" s="36"/>
      <c r="F301" s="31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 t="str">
        <f>IF(SUM(P290:P300)=0,"",SUM(P290:P300))</f>
        <v/>
      </c>
      <c r="Q301" s="33"/>
      <c r="R301" s="34"/>
      <c r="S301" s="32" t="str">
        <f>IF(SUM(S290:S300)=0,"",SUM(S290:S300))</f>
        <v/>
      </c>
      <c r="T301" s="33"/>
      <c r="U301" s="34"/>
      <c r="V301" s="32" t="str">
        <f>IF(SUM(V290:V300)=0,"",SUM(V290:V300))</f>
        <v/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0</v>
      </c>
    </row>
    <row r="302" spans="1:29" ht="30" customHeight="1" x14ac:dyDescent="0.25">
      <c r="B302" s="21"/>
      <c r="C302" s="21"/>
      <c r="D302" s="21"/>
      <c r="E302" s="23"/>
      <c r="F302" s="22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 t="str">
        <f>IF(SUM(L290:L292)=0,"",SUM(L290:L292))</f>
        <v/>
      </c>
      <c r="M302" s="12"/>
      <c r="N302" s="15"/>
      <c r="O302" s="15" t="str">
        <f>IF(SUM(O290:O292)=0,"",SUM(O290:O292))</f>
        <v/>
      </c>
      <c r="P302" s="12"/>
      <c r="Q302" s="15"/>
      <c r="R302" s="15" t="str">
        <f>IF(SUM(R290:R292)=0,"",SUM(R290:R292))</f>
        <v/>
      </c>
      <c r="S302" s="12"/>
      <c r="T302" s="15"/>
      <c r="U302" s="15" t="str">
        <f>IF(SUM(U290:U292)=0,"",SUM(U290:U292))</f>
        <v/>
      </c>
      <c r="V302" s="12"/>
      <c r="W302" s="15"/>
      <c r="X302" s="15" t="str">
        <f>IF(SUM(X290:X292)=0,"",SUM(X290:X292))</f>
        <v/>
      </c>
      <c r="Y302" s="12"/>
      <c r="Z302" s="15"/>
      <c r="AA302" s="15" t="str">
        <f>IF(SUM(AA290:AA292)=0,"",SUM(AA290:AA292))</f>
        <v/>
      </c>
      <c r="AB302" s="2">
        <f>SUM(G302:AA302)</f>
        <v>0</v>
      </c>
      <c r="AC302" s="3">
        <f>INT(SUM(G302:AA302)/3)</f>
        <v>0</v>
      </c>
    </row>
    <row r="303" spans="1:29" ht="30" customHeight="1" thickBot="1" x14ac:dyDescent="0.3">
      <c r="B303" s="21"/>
      <c r="C303" s="21"/>
      <c r="D303" s="21"/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/>
      <c r="C304" s="21"/>
      <c r="D304" s="21"/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/>
      <c r="C305" s="21"/>
      <c r="D305" s="21"/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/>
      <c r="C306" s="21"/>
      <c r="D306" s="21"/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/>
      <c r="C307" s="21"/>
      <c r="D307" s="21"/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f>A1</f>
        <v>4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4</v>
      </c>
      <c r="F309" s="143"/>
      <c r="G309" s="143"/>
      <c r="H309" s="143"/>
      <c r="I309" s="143"/>
      <c r="J309" s="144">
        <f>INDEX(Diary!$C:$C,MATCH(A309,Diary!$A:$A,0))</f>
        <v>41911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BREAST HOMAGE ALBION</v>
      </c>
      <c r="C311" s="131"/>
      <c r="D311" s="132"/>
      <c r="E311" s="136" t="str">
        <f>INDEX(Owners!$A:$A,MATCH(B311,Owners!$B:$B,0))</f>
        <v>Andy Clucas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f>A4+7</f>
        <v>33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/>
      <c r="C313" s="8"/>
      <c r="D313" s="8"/>
      <c r="E313" s="84"/>
      <c r="F313" s="26"/>
      <c r="G313" s="9"/>
      <c r="H313" s="10" t="s">
        <v>397</v>
      </c>
      <c r="I313" s="11"/>
      <c r="J313" s="12"/>
      <c r="K313" s="13" t="s">
        <v>397</v>
      </c>
      <c r="L313" s="14"/>
      <c r="M313" s="12"/>
      <c r="N313" s="13" t="s">
        <v>397</v>
      </c>
      <c r="O313" s="14"/>
      <c r="P313" s="12"/>
      <c r="Q313" s="13" t="s">
        <v>397</v>
      </c>
      <c r="R313" s="14"/>
      <c r="S313" s="12"/>
      <c r="T313" s="13" t="s">
        <v>397</v>
      </c>
      <c r="U313" s="14"/>
      <c r="V313" s="12"/>
      <c r="W313" s="13" t="s">
        <v>397</v>
      </c>
      <c r="X313" s="14"/>
      <c r="Y313" s="12"/>
      <c r="Z313" s="13" t="s">
        <v>397</v>
      </c>
      <c r="AA313" s="14"/>
    </row>
    <row r="314" spans="1:28" ht="30" customHeight="1" x14ac:dyDescent="0.25">
      <c r="B314" s="8"/>
      <c r="C314" s="8"/>
      <c r="D314" s="8"/>
      <c r="E314" s="8"/>
      <c r="F314" s="26"/>
      <c r="G314" s="12"/>
      <c r="H314" s="13" t="s">
        <v>397</v>
      </c>
      <c r="I314" s="15"/>
      <c r="J314" s="12"/>
      <c r="K314" s="13" t="s">
        <v>397</v>
      </c>
      <c r="L314" s="14"/>
      <c r="M314" s="12"/>
      <c r="N314" s="13" t="s">
        <v>397</v>
      </c>
      <c r="O314" s="14"/>
      <c r="P314" s="12"/>
      <c r="Q314" s="13" t="s">
        <v>397</v>
      </c>
      <c r="R314" s="14"/>
      <c r="S314" s="12"/>
      <c r="T314" s="13" t="s">
        <v>397</v>
      </c>
      <c r="U314" s="14"/>
      <c r="V314" s="12"/>
      <c r="W314" s="13" t="s">
        <v>397</v>
      </c>
      <c r="X314" s="14"/>
      <c r="Y314" s="12"/>
      <c r="Z314" s="13" t="s">
        <v>397</v>
      </c>
      <c r="AA314" s="14"/>
    </row>
    <row r="315" spans="1:28" ht="30" customHeight="1" x14ac:dyDescent="0.25">
      <c r="B315" s="8"/>
      <c r="C315" s="8"/>
      <c r="D315" s="8"/>
      <c r="E315" s="8"/>
      <c r="F315" s="26"/>
      <c r="G315" s="12"/>
      <c r="H315" s="13" t="s">
        <v>397</v>
      </c>
      <c r="I315" s="15"/>
      <c r="J315" s="12"/>
      <c r="K315" s="13" t="s">
        <v>397</v>
      </c>
      <c r="L315" s="14"/>
      <c r="M315" s="12"/>
      <c r="N315" s="13" t="s">
        <v>397</v>
      </c>
      <c r="O315" s="14"/>
      <c r="P315" s="12"/>
      <c r="Q315" s="13" t="s">
        <v>397</v>
      </c>
      <c r="R315" s="14"/>
      <c r="S315" s="12"/>
      <c r="T315" s="13" t="s">
        <v>397</v>
      </c>
      <c r="U315" s="14"/>
      <c r="V315" s="12"/>
      <c r="W315" s="13" t="s">
        <v>397</v>
      </c>
      <c r="X315" s="14"/>
      <c r="Y315" s="12"/>
      <c r="Z315" s="13" t="s">
        <v>397</v>
      </c>
      <c r="AA315" s="14"/>
    </row>
    <row r="316" spans="1:28" ht="30" customHeight="1" x14ac:dyDescent="0.25">
      <c r="B316" s="8"/>
      <c r="C316" s="8"/>
      <c r="D316" s="8"/>
      <c r="E316" s="8"/>
      <c r="F316" s="26"/>
      <c r="G316" s="12"/>
      <c r="H316" s="15"/>
      <c r="I316" s="15"/>
      <c r="J316" s="12"/>
      <c r="K316" s="15"/>
      <c r="L316" s="14"/>
      <c r="M316" s="12"/>
      <c r="N316" s="15"/>
      <c r="O316" s="14"/>
      <c r="P316" s="12"/>
      <c r="Q316" s="15"/>
      <c r="R316" s="14"/>
      <c r="S316" s="12"/>
      <c r="T316" s="15"/>
      <c r="U316" s="14"/>
      <c r="V316" s="12"/>
      <c r="W316" s="15"/>
      <c r="X316" s="14"/>
      <c r="Y316" s="12"/>
      <c r="Z316" s="15"/>
      <c r="AA316" s="14"/>
    </row>
    <row r="317" spans="1:28" ht="30" customHeight="1" x14ac:dyDescent="0.25">
      <c r="B317" s="8"/>
      <c r="C317" s="8"/>
      <c r="D317" s="8"/>
      <c r="E317" s="8"/>
      <c r="F317" s="26"/>
      <c r="G317" s="12"/>
      <c r="H317" s="15"/>
      <c r="I317" s="15"/>
      <c r="J317" s="12"/>
      <c r="K317" s="15"/>
      <c r="L317" s="14"/>
      <c r="M317" s="12"/>
      <c r="N317" s="15"/>
      <c r="O317" s="14"/>
      <c r="P317" s="12"/>
      <c r="Q317" s="15"/>
      <c r="R317" s="14"/>
      <c r="S317" s="12"/>
      <c r="T317" s="15"/>
      <c r="U317" s="14"/>
      <c r="V317" s="12"/>
      <c r="W317" s="15"/>
      <c r="X317" s="14"/>
      <c r="Y317" s="12"/>
      <c r="Z317" s="15"/>
      <c r="AA317" s="14"/>
    </row>
    <row r="318" spans="1:28" ht="30" customHeight="1" x14ac:dyDescent="0.25">
      <c r="B318" s="8"/>
      <c r="C318" s="8"/>
      <c r="D318" s="8"/>
      <c r="E318" s="8"/>
      <c r="F318" s="26"/>
      <c r="G318" s="12"/>
      <c r="H318" s="15"/>
      <c r="I318" s="15"/>
      <c r="J318" s="12"/>
      <c r="K318" s="15"/>
      <c r="L318" s="14"/>
      <c r="M318" s="12"/>
      <c r="N318" s="15"/>
      <c r="O318" s="14"/>
      <c r="P318" s="12"/>
      <c r="Q318" s="15"/>
      <c r="R318" s="14"/>
      <c r="S318" s="12"/>
      <c r="T318" s="15"/>
      <c r="U318" s="14"/>
      <c r="V318" s="12"/>
      <c r="W318" s="15"/>
      <c r="X318" s="14"/>
      <c r="Y318" s="12"/>
      <c r="Z318" s="15"/>
      <c r="AA318" s="14"/>
    </row>
    <row r="319" spans="1:28" ht="30" customHeight="1" x14ac:dyDescent="0.25">
      <c r="B319" s="8"/>
      <c r="C319" s="8"/>
      <c r="D319" s="8"/>
      <c r="E319" s="8"/>
      <c r="F319" s="26"/>
      <c r="G319" s="12"/>
      <c r="H319" s="15"/>
      <c r="I319" s="15"/>
      <c r="J319" s="12"/>
      <c r="K319" s="15"/>
      <c r="L319" s="14"/>
      <c r="M319" s="12"/>
      <c r="N319" s="15"/>
      <c r="O319" s="14"/>
      <c r="P319" s="12"/>
      <c r="Q319" s="15"/>
      <c r="R319" s="14"/>
      <c r="S319" s="12"/>
      <c r="T319" s="15"/>
      <c r="U319" s="14"/>
      <c r="V319" s="12"/>
      <c r="W319" s="15"/>
      <c r="X319" s="14"/>
      <c r="Y319" s="12"/>
      <c r="Z319" s="15"/>
      <c r="AA319" s="14"/>
    </row>
    <row r="320" spans="1:28" ht="30" customHeight="1" x14ac:dyDescent="0.25">
      <c r="B320" s="8"/>
      <c r="C320" s="8"/>
      <c r="D320" s="8"/>
      <c r="E320" s="8"/>
      <c r="F320" s="26"/>
      <c r="G320" s="12"/>
      <c r="H320" s="15"/>
      <c r="I320" s="15"/>
      <c r="J320" s="12"/>
      <c r="K320" s="15"/>
      <c r="L320" s="14"/>
      <c r="M320" s="12"/>
      <c r="N320" s="15"/>
      <c r="O320" s="14"/>
      <c r="P320" s="12"/>
      <c r="Q320" s="15"/>
      <c r="R320" s="14"/>
      <c r="S320" s="12"/>
      <c r="T320" s="15"/>
      <c r="U320" s="14"/>
      <c r="V320" s="12"/>
      <c r="W320" s="15"/>
      <c r="X320" s="14"/>
      <c r="Y320" s="12"/>
      <c r="Z320" s="15"/>
      <c r="AA320" s="14"/>
    </row>
    <row r="321" spans="1:29" ht="30" customHeight="1" x14ac:dyDescent="0.25">
      <c r="B321" s="8"/>
      <c r="C321" s="8"/>
      <c r="D321" s="8"/>
      <c r="E321" s="8"/>
      <c r="F321" s="26"/>
      <c r="G321" s="12"/>
      <c r="H321" s="15"/>
      <c r="I321" s="15"/>
      <c r="J321" s="12"/>
      <c r="K321" s="15"/>
      <c r="L321" s="14"/>
      <c r="M321" s="12"/>
      <c r="N321" s="15"/>
      <c r="O321" s="14"/>
      <c r="P321" s="12"/>
      <c r="Q321" s="15"/>
      <c r="R321" s="14"/>
      <c r="S321" s="12"/>
      <c r="T321" s="15"/>
      <c r="U321" s="14"/>
      <c r="V321" s="12"/>
      <c r="W321" s="15"/>
      <c r="X321" s="14"/>
      <c r="Y321" s="12"/>
      <c r="Z321" s="15"/>
      <c r="AA321" s="14"/>
    </row>
    <row r="322" spans="1:29" ht="30" customHeight="1" x14ac:dyDescent="0.25">
      <c r="B322" s="8"/>
      <c r="C322" s="8"/>
      <c r="D322" s="8"/>
      <c r="E322" s="8"/>
      <c r="F322" s="26"/>
      <c r="G322" s="12"/>
      <c r="H322" s="15"/>
      <c r="I322" s="15"/>
      <c r="J322" s="12"/>
      <c r="K322" s="15"/>
      <c r="L322" s="14"/>
      <c r="M322" s="12"/>
      <c r="N322" s="15"/>
      <c r="O322" s="14"/>
      <c r="P322" s="12"/>
      <c r="Q322" s="15"/>
      <c r="R322" s="14"/>
      <c r="S322" s="12"/>
      <c r="T322" s="15"/>
      <c r="U322" s="14"/>
      <c r="V322" s="12"/>
      <c r="W322" s="15"/>
      <c r="X322" s="14"/>
      <c r="Y322" s="12"/>
      <c r="Z322" s="15"/>
      <c r="AA322" s="14"/>
    </row>
    <row r="323" spans="1:29" ht="30" customHeight="1" thickBot="1" x14ac:dyDescent="0.3">
      <c r="B323" s="27"/>
      <c r="C323" s="27"/>
      <c r="D323" s="27"/>
      <c r="E323" s="27"/>
      <c r="F323" s="26"/>
      <c r="G323" s="28"/>
      <c r="H323" s="17"/>
      <c r="I323" s="17"/>
      <c r="J323" s="28"/>
      <c r="K323" s="17"/>
      <c r="L323" s="29"/>
      <c r="M323" s="28"/>
      <c r="N323" s="17"/>
      <c r="O323" s="29"/>
      <c r="P323" s="28"/>
      <c r="Q323" s="17"/>
      <c r="R323" s="29"/>
      <c r="S323" s="28"/>
      <c r="T323" s="17"/>
      <c r="U323" s="29"/>
      <c r="V323" s="28"/>
      <c r="W323" s="17"/>
      <c r="X323" s="29"/>
      <c r="Y323" s="28"/>
      <c r="Z323" s="17"/>
      <c r="AA323" s="29"/>
    </row>
    <row r="324" spans="1:29" ht="30" customHeight="1" thickTop="1" x14ac:dyDescent="0.25">
      <c r="B324" s="30"/>
      <c r="C324" s="30"/>
      <c r="D324" s="30"/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 t="str">
        <f>IF(SUM(J313:J323)=0,"",SUM(J313:J323))</f>
        <v/>
      </c>
      <c r="K324" s="33"/>
      <c r="L324" s="34"/>
      <c r="M324" s="32" t="str">
        <f>IF(SUM(M313:M323)=0,"",SUM(M313:M323))</f>
        <v/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 t="str">
        <f>IF(SUM(V313:V323)=0,"",SUM(V313:V323))</f>
        <v/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0</v>
      </c>
    </row>
    <row r="325" spans="1:29" ht="30" customHeight="1" x14ac:dyDescent="0.25">
      <c r="B325" s="21"/>
      <c r="C325" s="21"/>
      <c r="D325" s="21"/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 t="str">
        <f>IF(SUM(O313:O315)=0,"",SUM(O313:O315))</f>
        <v/>
      </c>
      <c r="P325" s="12"/>
      <c r="Q325" s="15"/>
      <c r="R325" s="15" t="str">
        <f>IF(SUM(R313:R315)=0,"",SUM(R313:R315))</f>
        <v/>
      </c>
      <c r="S325" s="12"/>
      <c r="T325" s="15"/>
      <c r="U325" s="15" t="str">
        <f>IF(SUM(U313:U315)=0,"",SUM(U313:U315))</f>
        <v/>
      </c>
      <c r="V325" s="12"/>
      <c r="W325" s="15"/>
      <c r="X325" s="15" t="str">
        <f>IF(SUM(X313:X315)=0,"",SUM(X313:X315))</f>
        <v/>
      </c>
      <c r="Y325" s="12"/>
      <c r="Z325" s="15"/>
      <c r="AA325" s="15" t="str">
        <f>IF(SUM(AA313:AA315)=0,"",SUM(AA313:AA315))</f>
        <v/>
      </c>
      <c r="AB325" s="2">
        <f>SUM(G325:AA325)</f>
        <v>0</v>
      </c>
      <c r="AC325" s="3">
        <f>INT(SUM(G325:AA325)/3)</f>
        <v>0</v>
      </c>
    </row>
    <row r="326" spans="1:29" ht="30" customHeight="1" thickBot="1" x14ac:dyDescent="0.3">
      <c r="B326" s="21"/>
      <c r="C326" s="21"/>
      <c r="D326" s="21"/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/>
      <c r="C327" s="21"/>
      <c r="D327" s="21"/>
      <c r="E327" s="21"/>
      <c r="F327" s="18"/>
      <c r="G327" s="124">
        <f>IF((AB324-AC325)&lt;0,0,AB324-AC325)</f>
        <v>0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/>
      <c r="C328" s="21"/>
      <c r="D328" s="21"/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/>
      <c r="C329" s="21"/>
      <c r="D329" s="21"/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/>
      <c r="C330" s="21"/>
      <c r="D330" s="21"/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FORTUNA DUFFLECOAT</v>
      </c>
      <c r="C332" s="131"/>
      <c r="D332" s="132"/>
      <c r="E332" s="136" t="str">
        <f>INDEX(Owners!$A:$A,MATCH(B332,Owners!$B:$B,0))</f>
        <v>Jonny Fairclough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f>A4+7</f>
        <v>33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/>
      <c r="C334" s="8"/>
      <c r="D334" s="8"/>
      <c r="E334" s="85"/>
      <c r="F334" s="26"/>
      <c r="G334" s="9"/>
      <c r="H334" s="10" t="s">
        <v>397</v>
      </c>
      <c r="I334" s="11"/>
      <c r="J334" s="12"/>
      <c r="K334" s="13" t="s">
        <v>397</v>
      </c>
      <c r="L334" s="14"/>
      <c r="M334" s="12"/>
      <c r="N334" s="13" t="s">
        <v>397</v>
      </c>
      <c r="O334" s="14"/>
      <c r="P334" s="12"/>
      <c r="Q334" s="13" t="s">
        <v>397</v>
      </c>
      <c r="R334" s="14"/>
      <c r="S334" s="12"/>
      <c r="T334" s="13" t="s">
        <v>397</v>
      </c>
      <c r="U334" s="14"/>
      <c r="V334" s="12"/>
      <c r="W334" s="13" t="s">
        <v>397</v>
      </c>
      <c r="X334" s="14"/>
      <c r="Y334" s="12"/>
      <c r="Z334" s="13" t="s">
        <v>397</v>
      </c>
      <c r="AA334" s="14"/>
    </row>
    <row r="335" spans="1:29" ht="30" customHeight="1" x14ac:dyDescent="0.25">
      <c r="B335" s="8"/>
      <c r="C335" s="8"/>
      <c r="D335" s="8"/>
      <c r="E335" s="20"/>
      <c r="F335" s="26"/>
      <c r="G335" s="12"/>
      <c r="H335" s="13" t="s">
        <v>397</v>
      </c>
      <c r="I335" s="15"/>
      <c r="J335" s="12"/>
      <c r="K335" s="13" t="s">
        <v>397</v>
      </c>
      <c r="L335" s="14"/>
      <c r="M335" s="12"/>
      <c r="N335" s="13" t="s">
        <v>397</v>
      </c>
      <c r="O335" s="14"/>
      <c r="P335" s="12"/>
      <c r="Q335" s="13" t="s">
        <v>397</v>
      </c>
      <c r="R335" s="14"/>
      <c r="S335" s="12"/>
      <c r="T335" s="13" t="s">
        <v>397</v>
      </c>
      <c r="U335" s="14"/>
      <c r="V335" s="12"/>
      <c r="W335" s="13" t="s">
        <v>397</v>
      </c>
      <c r="X335" s="14"/>
      <c r="Y335" s="12"/>
      <c r="Z335" s="13" t="s">
        <v>397</v>
      </c>
      <c r="AA335" s="14"/>
    </row>
    <row r="336" spans="1:29" ht="30" customHeight="1" x14ac:dyDescent="0.25">
      <c r="B336" s="8"/>
      <c r="C336" s="8"/>
      <c r="D336" s="8"/>
      <c r="E336" s="20"/>
      <c r="F336" s="26"/>
      <c r="G336" s="12"/>
      <c r="H336" s="13" t="s">
        <v>397</v>
      </c>
      <c r="I336" s="15"/>
      <c r="J336" s="12"/>
      <c r="K336" s="13" t="s">
        <v>397</v>
      </c>
      <c r="L336" s="14"/>
      <c r="M336" s="12"/>
      <c r="N336" s="13" t="s">
        <v>397</v>
      </c>
      <c r="O336" s="14"/>
      <c r="P336" s="12"/>
      <c r="Q336" s="13" t="s">
        <v>397</v>
      </c>
      <c r="R336" s="14"/>
      <c r="S336" s="12"/>
      <c r="T336" s="13" t="s">
        <v>397</v>
      </c>
      <c r="U336" s="14"/>
      <c r="V336" s="12"/>
      <c r="W336" s="13" t="s">
        <v>397</v>
      </c>
      <c r="X336" s="14"/>
      <c r="Y336" s="12"/>
      <c r="Z336" s="13" t="s">
        <v>397</v>
      </c>
      <c r="AA336" s="14"/>
    </row>
    <row r="337" spans="2:29" ht="30" customHeight="1" x14ac:dyDescent="0.25">
      <c r="B337" s="8"/>
      <c r="C337" s="8"/>
      <c r="D337" s="8"/>
      <c r="E337" s="20"/>
      <c r="F337" s="26"/>
      <c r="G337" s="12"/>
      <c r="H337" s="15"/>
      <c r="I337" s="15"/>
      <c r="J337" s="12"/>
      <c r="K337" s="15"/>
      <c r="L337" s="14"/>
      <c r="M337" s="12"/>
      <c r="N337" s="15"/>
      <c r="O337" s="14"/>
      <c r="P337" s="12"/>
      <c r="Q337" s="15"/>
      <c r="R337" s="14"/>
      <c r="S337" s="12"/>
      <c r="T337" s="15"/>
      <c r="U337" s="14"/>
      <c r="V337" s="12"/>
      <c r="W337" s="15"/>
      <c r="X337" s="14"/>
      <c r="Y337" s="12"/>
      <c r="Z337" s="15"/>
      <c r="AA337" s="14"/>
    </row>
    <row r="338" spans="2:29" ht="30" customHeight="1" x14ac:dyDescent="0.25">
      <c r="B338" s="8"/>
      <c r="C338" s="8"/>
      <c r="D338" s="8"/>
      <c r="E338" s="20"/>
      <c r="F338" s="26"/>
      <c r="G338" s="12"/>
      <c r="H338" s="15"/>
      <c r="I338" s="15"/>
      <c r="J338" s="12"/>
      <c r="K338" s="15"/>
      <c r="L338" s="14"/>
      <c r="M338" s="12"/>
      <c r="N338" s="15"/>
      <c r="O338" s="14"/>
      <c r="P338" s="12"/>
      <c r="Q338" s="15"/>
      <c r="R338" s="14"/>
      <c r="S338" s="12"/>
      <c r="T338" s="15"/>
      <c r="U338" s="14"/>
      <c r="V338" s="12"/>
      <c r="W338" s="15"/>
      <c r="X338" s="14"/>
      <c r="Y338" s="12"/>
      <c r="Z338" s="15"/>
      <c r="AA338" s="14"/>
    </row>
    <row r="339" spans="2:29" ht="30" customHeight="1" x14ac:dyDescent="0.25">
      <c r="B339" s="8"/>
      <c r="C339" s="8"/>
      <c r="D339" s="8"/>
      <c r="E339" s="20"/>
      <c r="F339" s="26"/>
      <c r="G339" s="12"/>
      <c r="H339" s="15"/>
      <c r="I339" s="15"/>
      <c r="J339" s="12"/>
      <c r="K339" s="15"/>
      <c r="L339" s="14"/>
      <c r="M339" s="12"/>
      <c r="N339" s="15"/>
      <c r="O339" s="14"/>
      <c r="P339" s="12"/>
      <c r="Q339" s="15"/>
      <c r="R339" s="14"/>
      <c r="S339" s="12"/>
      <c r="T339" s="15"/>
      <c r="U339" s="14"/>
      <c r="V339" s="12"/>
      <c r="W339" s="15"/>
      <c r="X339" s="14"/>
      <c r="Y339" s="12"/>
      <c r="Z339" s="15"/>
      <c r="AA339" s="14"/>
    </row>
    <row r="340" spans="2:29" ht="30" customHeight="1" x14ac:dyDescent="0.25">
      <c r="B340" s="8"/>
      <c r="C340" s="8"/>
      <c r="D340" s="8"/>
      <c r="E340" s="20"/>
      <c r="F340" s="26"/>
      <c r="G340" s="12"/>
      <c r="H340" s="15"/>
      <c r="I340" s="15"/>
      <c r="J340" s="12"/>
      <c r="K340" s="15"/>
      <c r="L340" s="14"/>
      <c r="M340" s="12"/>
      <c r="N340" s="15"/>
      <c r="O340" s="14"/>
      <c r="P340" s="12"/>
      <c r="Q340" s="15"/>
      <c r="R340" s="14"/>
      <c r="S340" s="12"/>
      <c r="T340" s="15"/>
      <c r="U340" s="14"/>
      <c r="V340" s="12"/>
      <c r="W340" s="15"/>
      <c r="X340" s="14"/>
      <c r="Y340" s="12"/>
      <c r="Z340" s="15"/>
      <c r="AA340" s="14"/>
    </row>
    <row r="341" spans="2:29" ht="30" customHeight="1" x14ac:dyDescent="0.25">
      <c r="B341" s="8"/>
      <c r="C341" s="8"/>
      <c r="D341" s="8"/>
      <c r="E341" s="20"/>
      <c r="F341" s="26"/>
      <c r="G341" s="12"/>
      <c r="H341" s="15"/>
      <c r="I341" s="15"/>
      <c r="J341" s="12"/>
      <c r="K341" s="15"/>
      <c r="L341" s="14"/>
      <c r="M341" s="12"/>
      <c r="N341" s="15"/>
      <c r="O341" s="14"/>
      <c r="P341" s="12"/>
      <c r="Q341" s="15"/>
      <c r="R341" s="14"/>
      <c r="S341" s="12"/>
      <c r="T341" s="15"/>
      <c r="U341" s="14"/>
      <c r="V341" s="12"/>
      <c r="W341" s="15"/>
      <c r="X341" s="14"/>
      <c r="Y341" s="12"/>
      <c r="Z341" s="15"/>
      <c r="AA341" s="14"/>
    </row>
    <row r="342" spans="2:29" ht="30" customHeight="1" x14ac:dyDescent="0.25">
      <c r="B342" s="8"/>
      <c r="C342" s="8"/>
      <c r="D342" s="8"/>
      <c r="E342" s="20"/>
      <c r="F342" s="26"/>
      <c r="G342" s="12"/>
      <c r="H342" s="15"/>
      <c r="I342" s="15"/>
      <c r="J342" s="12"/>
      <c r="K342" s="15"/>
      <c r="L342" s="14"/>
      <c r="M342" s="12"/>
      <c r="N342" s="15"/>
      <c r="O342" s="14"/>
      <c r="P342" s="12"/>
      <c r="Q342" s="15"/>
      <c r="R342" s="14"/>
      <c r="S342" s="12"/>
      <c r="T342" s="15"/>
      <c r="U342" s="14"/>
      <c r="V342" s="12"/>
      <c r="W342" s="15"/>
      <c r="X342" s="14"/>
      <c r="Y342" s="12"/>
      <c r="Z342" s="15"/>
      <c r="AA342" s="14"/>
    </row>
    <row r="343" spans="2:29" ht="30" customHeight="1" x14ac:dyDescent="0.25">
      <c r="B343" s="8"/>
      <c r="C343" s="8"/>
      <c r="D343" s="8"/>
      <c r="E343" s="20"/>
      <c r="F343" s="26"/>
      <c r="G343" s="12"/>
      <c r="H343" s="15"/>
      <c r="I343" s="15"/>
      <c r="J343" s="12"/>
      <c r="K343" s="15"/>
      <c r="L343" s="14"/>
      <c r="M343" s="12"/>
      <c r="N343" s="15"/>
      <c r="O343" s="14"/>
      <c r="P343" s="12"/>
      <c r="Q343" s="15"/>
      <c r="R343" s="14"/>
      <c r="S343" s="12"/>
      <c r="T343" s="15"/>
      <c r="U343" s="14"/>
      <c r="V343" s="12"/>
      <c r="W343" s="15"/>
      <c r="X343" s="14"/>
      <c r="Y343" s="12"/>
      <c r="Z343" s="15"/>
      <c r="AA343" s="14"/>
    </row>
    <row r="344" spans="2:29" ht="30" customHeight="1" thickBot="1" x14ac:dyDescent="0.3">
      <c r="B344" s="27"/>
      <c r="C344" s="27"/>
      <c r="D344" s="27"/>
      <c r="E344" s="35"/>
      <c r="F344" s="26"/>
      <c r="G344" s="28"/>
      <c r="H344" s="17"/>
      <c r="I344" s="17"/>
      <c r="J344" s="28"/>
      <c r="K344" s="17"/>
      <c r="L344" s="29"/>
      <c r="M344" s="28"/>
      <c r="N344" s="17"/>
      <c r="O344" s="29"/>
      <c r="P344" s="28"/>
      <c r="Q344" s="17"/>
      <c r="R344" s="29"/>
      <c r="S344" s="28"/>
      <c r="T344" s="17"/>
      <c r="U344" s="29"/>
      <c r="V344" s="28"/>
      <c r="W344" s="17"/>
      <c r="X344" s="29"/>
      <c r="Y344" s="28"/>
      <c r="Z344" s="17"/>
      <c r="AA344" s="29"/>
    </row>
    <row r="345" spans="2:29" ht="30" customHeight="1" thickTop="1" x14ac:dyDescent="0.25">
      <c r="B345" s="30"/>
      <c r="C345" s="30"/>
      <c r="D345" s="30"/>
      <c r="E345" s="36"/>
      <c r="F345" s="31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 t="str">
        <f>IF(SUM(M334:M344)=0,"",SUM(M334:M344))</f>
        <v/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 t="str">
        <f>IF(SUM(V334:V344)=0,"",SUM(V334:V344))</f>
        <v/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0</v>
      </c>
    </row>
    <row r="346" spans="2:29" ht="30" customHeight="1" x14ac:dyDescent="0.25">
      <c r="B346" s="21"/>
      <c r="C346" s="21"/>
      <c r="D346" s="21"/>
      <c r="E346" s="23"/>
      <c r="F346" s="22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 t="str">
        <f>IF(SUM(L334:L336)=0,"",SUM(L334:L336))</f>
        <v/>
      </c>
      <c r="M346" s="12"/>
      <c r="N346" s="15"/>
      <c r="O346" s="15" t="str">
        <f>IF(SUM(O334:O336)=0,"",SUM(O334:O336))</f>
        <v/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 t="str">
        <f>IF(SUM(X334:X336)=0,"",SUM(X334:X336))</f>
        <v/>
      </c>
      <c r="Y346" s="12"/>
      <c r="Z346" s="15"/>
      <c r="AA346" s="15" t="str">
        <f>IF(SUM(AA334:AA336)=0,"",SUM(AA334:AA336))</f>
        <v/>
      </c>
      <c r="AB346" s="2">
        <f>SUM(G346:AA346)</f>
        <v>0</v>
      </c>
      <c r="AC346" s="3">
        <f>INT(SUM(G346:AA346)/3)</f>
        <v>0</v>
      </c>
    </row>
    <row r="347" spans="2:29" ht="30" customHeight="1" thickBot="1" x14ac:dyDescent="0.3">
      <c r="B347" s="21"/>
      <c r="C347" s="21"/>
      <c r="D347" s="21"/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/>
      <c r="C348" s="21"/>
      <c r="D348" s="21"/>
      <c r="E348" s="24"/>
      <c r="F348" s="18"/>
      <c r="G348" s="124">
        <f>IF((AB345-AC346)&lt;0,0,AB345-AC346)</f>
        <v>0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/>
      <c r="C349" s="21"/>
      <c r="D349" s="21"/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/>
      <c r="C350" s="21"/>
      <c r="D350" s="21"/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/>
      <c r="C351" s="21"/>
      <c r="D351" s="21"/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B1:D1"/>
    <mergeCell ref="E1:I1"/>
    <mergeCell ref="J1:AA1"/>
    <mergeCell ref="B3:D4"/>
    <mergeCell ref="E3:F4"/>
    <mergeCell ref="G3:I3"/>
    <mergeCell ref="J3:L3"/>
    <mergeCell ref="M3:O3"/>
    <mergeCell ref="P3:R3"/>
    <mergeCell ref="S3:U3"/>
    <mergeCell ref="V24:X24"/>
    <mergeCell ref="Y24:AA24"/>
    <mergeCell ref="G40:I41"/>
    <mergeCell ref="B45:D45"/>
    <mergeCell ref="E45:I45"/>
    <mergeCell ref="J45:AA45"/>
    <mergeCell ref="V3:X3"/>
    <mergeCell ref="Y3:AA3"/>
    <mergeCell ref="G19:I20"/>
    <mergeCell ref="B24:D25"/>
    <mergeCell ref="E24:F25"/>
    <mergeCell ref="G24:I24"/>
    <mergeCell ref="J24:L24"/>
    <mergeCell ref="M24:O24"/>
    <mergeCell ref="P24:R24"/>
    <mergeCell ref="S24:U24"/>
    <mergeCell ref="S68:U68"/>
    <mergeCell ref="V68:X68"/>
    <mergeCell ref="Y68:AA68"/>
    <mergeCell ref="G84:I85"/>
    <mergeCell ref="B89:D89"/>
    <mergeCell ref="E89:I89"/>
    <mergeCell ref="J89:AA89"/>
    <mergeCell ref="S47:U47"/>
    <mergeCell ref="V47:X47"/>
    <mergeCell ref="Y47:AA47"/>
    <mergeCell ref="G63:I64"/>
    <mergeCell ref="B68:D69"/>
    <mergeCell ref="E68:F69"/>
    <mergeCell ref="G68:I68"/>
    <mergeCell ref="J68:L68"/>
    <mergeCell ref="M68:O68"/>
    <mergeCell ref="P68:R68"/>
    <mergeCell ref="B47:D48"/>
    <mergeCell ref="E47:F48"/>
    <mergeCell ref="G47:I47"/>
    <mergeCell ref="J47:L47"/>
    <mergeCell ref="M47:O47"/>
    <mergeCell ref="P47:R47"/>
    <mergeCell ref="S112:U112"/>
    <mergeCell ref="V112:X112"/>
    <mergeCell ref="Y112:AA112"/>
    <mergeCell ref="G128:I129"/>
    <mergeCell ref="B133:D133"/>
    <mergeCell ref="E133:I133"/>
    <mergeCell ref="J133:AA133"/>
    <mergeCell ref="S91:U91"/>
    <mergeCell ref="V91:X91"/>
    <mergeCell ref="Y91:AA91"/>
    <mergeCell ref="G107:I108"/>
    <mergeCell ref="B112:D113"/>
    <mergeCell ref="E112:F113"/>
    <mergeCell ref="G112:I112"/>
    <mergeCell ref="J112:L112"/>
    <mergeCell ref="M112:O112"/>
    <mergeCell ref="P112:R112"/>
    <mergeCell ref="B91:D92"/>
    <mergeCell ref="E91:F92"/>
    <mergeCell ref="G91:I91"/>
    <mergeCell ref="J91:L91"/>
    <mergeCell ref="M91:O91"/>
    <mergeCell ref="P91:R91"/>
    <mergeCell ref="S156:U156"/>
    <mergeCell ref="V156:X156"/>
    <mergeCell ref="Y156:AA156"/>
    <mergeCell ref="G172:I173"/>
    <mergeCell ref="B177:D177"/>
    <mergeCell ref="E177:I177"/>
    <mergeCell ref="J177:AA177"/>
    <mergeCell ref="S135:U135"/>
    <mergeCell ref="V135:X135"/>
    <mergeCell ref="Y135:AA135"/>
    <mergeCell ref="G151:I152"/>
    <mergeCell ref="B156:D157"/>
    <mergeCell ref="E156:F157"/>
    <mergeCell ref="G156:I156"/>
    <mergeCell ref="J156:L156"/>
    <mergeCell ref="M156:O156"/>
    <mergeCell ref="P156:R156"/>
    <mergeCell ref="B135:D136"/>
    <mergeCell ref="E135:F136"/>
    <mergeCell ref="G135:I135"/>
    <mergeCell ref="J135:L135"/>
    <mergeCell ref="M135:O135"/>
    <mergeCell ref="P135:R135"/>
    <mergeCell ref="S200:U200"/>
    <mergeCell ref="V200:X200"/>
    <mergeCell ref="Y200:AA200"/>
    <mergeCell ref="G216:I217"/>
    <mergeCell ref="B221:D221"/>
    <mergeCell ref="E221:I221"/>
    <mergeCell ref="J221:AA221"/>
    <mergeCell ref="S179:U179"/>
    <mergeCell ref="V179:X179"/>
    <mergeCell ref="Y179:AA179"/>
    <mergeCell ref="G195:I196"/>
    <mergeCell ref="B200:D201"/>
    <mergeCell ref="E200:F201"/>
    <mergeCell ref="G200:I200"/>
    <mergeCell ref="J200:L200"/>
    <mergeCell ref="M200:O200"/>
    <mergeCell ref="P200:R200"/>
    <mergeCell ref="B179:D180"/>
    <mergeCell ref="E179:F180"/>
    <mergeCell ref="G179:I179"/>
    <mergeCell ref="J179:L179"/>
    <mergeCell ref="M179:O179"/>
    <mergeCell ref="P179:R179"/>
    <mergeCell ref="S244:U244"/>
    <mergeCell ref="V244:X244"/>
    <mergeCell ref="Y244:AA244"/>
    <mergeCell ref="G260:I261"/>
    <mergeCell ref="B265:D265"/>
    <mergeCell ref="E265:I265"/>
    <mergeCell ref="J265:AA265"/>
    <mergeCell ref="S223:U223"/>
    <mergeCell ref="V223:X223"/>
    <mergeCell ref="Y223:AA223"/>
    <mergeCell ref="G239:I240"/>
    <mergeCell ref="B244:D245"/>
    <mergeCell ref="E244:F245"/>
    <mergeCell ref="G244:I244"/>
    <mergeCell ref="J244:L244"/>
    <mergeCell ref="M244:O244"/>
    <mergeCell ref="P244:R244"/>
    <mergeCell ref="B223:D224"/>
    <mergeCell ref="E223:F224"/>
    <mergeCell ref="G223:I223"/>
    <mergeCell ref="J223:L223"/>
    <mergeCell ref="M223:O223"/>
    <mergeCell ref="P223:R223"/>
    <mergeCell ref="S288:U288"/>
    <mergeCell ref="V288:X288"/>
    <mergeCell ref="Y288:AA288"/>
    <mergeCell ref="G304:I305"/>
    <mergeCell ref="B309:D309"/>
    <mergeCell ref="E309:I309"/>
    <mergeCell ref="J309:AA309"/>
    <mergeCell ref="S267:U267"/>
    <mergeCell ref="V267:X267"/>
    <mergeCell ref="Y267:AA267"/>
    <mergeCell ref="G283:I284"/>
    <mergeCell ref="B288:D289"/>
    <mergeCell ref="E288:F289"/>
    <mergeCell ref="G288:I288"/>
    <mergeCell ref="J288:L288"/>
    <mergeCell ref="M288:O288"/>
    <mergeCell ref="P288:R288"/>
    <mergeCell ref="B267:D268"/>
    <mergeCell ref="E267:F268"/>
    <mergeCell ref="G267:I267"/>
    <mergeCell ref="J267:L267"/>
    <mergeCell ref="M267:O267"/>
    <mergeCell ref="P267:R267"/>
    <mergeCell ref="S332:U332"/>
    <mergeCell ref="V332:X332"/>
    <mergeCell ref="Y332:AA332"/>
    <mergeCell ref="G348:I349"/>
    <mergeCell ref="S311:U311"/>
    <mergeCell ref="V311:X311"/>
    <mergeCell ref="Y311:AA311"/>
    <mergeCell ref="G327:I328"/>
    <mergeCell ref="B332:D333"/>
    <mergeCell ref="E332:F333"/>
    <mergeCell ref="G332:I332"/>
    <mergeCell ref="J332:L332"/>
    <mergeCell ref="M332:O332"/>
    <mergeCell ref="P332:R332"/>
    <mergeCell ref="B311:D312"/>
    <mergeCell ref="E311:F312"/>
    <mergeCell ref="G311:I311"/>
    <mergeCell ref="J311:L311"/>
    <mergeCell ref="M311:O311"/>
    <mergeCell ref="P311:R311"/>
  </mergeCell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H351"/>
  <sheetViews>
    <sheetView view="pageBreakPreview" topLeftCell="B1" zoomScale="75" zoomScaleNormal="100" zoomScaleSheetLayoutView="75" workbookViewId="0"/>
  </sheetViews>
  <sheetFormatPr defaultRowHeight="14.25" x14ac:dyDescent="0.25"/>
  <cols>
    <col min="1" max="1" width="0" style="3" hidden="1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34" width="9.140625" style="3" hidden="1" customWidth="1"/>
    <col min="35" max="42" width="0" style="3" hidden="1" customWidth="1"/>
    <col min="43" max="16384" width="9.140625" style="3"/>
  </cols>
  <sheetData>
    <row r="1" spans="1:28" s="2" customFormat="1" ht="50.1" customHeight="1" x14ac:dyDescent="0.25">
      <c r="A1" s="2">
        <v>5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5</v>
      </c>
      <c r="F1" s="143"/>
      <c r="G1" s="143"/>
      <c r="H1" s="143"/>
      <c r="I1" s="143"/>
      <c r="J1" s="144">
        <f>INDEX(Diary!$C:$C,MATCH(A1,Diary!$A:$A,0))</f>
        <v>41925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8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.95" customHeight="1" x14ac:dyDescent="0.25">
      <c r="B3" s="130" t="str">
        <f>INDEX(Fixtures!$E:$E,MATCH(A4,Fixtures!$A:$A,0))</f>
        <v>JEAN PIERRE'S TAP INS</v>
      </c>
      <c r="C3" s="131"/>
      <c r="D3" s="132"/>
      <c r="E3" s="136" t="str">
        <f>INDEX(Owners!$A:$A,MATCH(B3,Owners!$B:$B,0))</f>
        <v>John Murphy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28" ht="24.95" customHeight="1" x14ac:dyDescent="0.25">
      <c r="A4" s="3">
        <v>34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28" ht="30" customHeight="1" x14ac:dyDescent="0.25">
      <c r="B5" s="8"/>
      <c r="C5" s="8"/>
      <c r="D5" s="8"/>
      <c r="E5" s="84"/>
      <c r="F5" s="26"/>
      <c r="G5" s="9"/>
      <c r="H5" s="10" t="s">
        <v>397</v>
      </c>
      <c r="I5" s="11"/>
      <c r="J5" s="12"/>
      <c r="K5" s="13" t="s">
        <v>397</v>
      </c>
      <c r="L5" s="14"/>
      <c r="M5" s="12"/>
      <c r="N5" s="13" t="s">
        <v>397</v>
      </c>
      <c r="O5" s="14"/>
      <c r="P5" s="12"/>
      <c r="Q5" s="13" t="s">
        <v>397</v>
      </c>
      <c r="R5" s="14"/>
      <c r="S5" s="12"/>
      <c r="T5" s="13" t="s">
        <v>397</v>
      </c>
      <c r="U5" s="14"/>
      <c r="V5" s="12"/>
      <c r="W5" s="13" t="s">
        <v>397</v>
      </c>
      <c r="X5" s="14"/>
      <c r="Y5" s="12"/>
      <c r="Z5" s="13" t="s">
        <v>397</v>
      </c>
      <c r="AA5" s="14"/>
      <c r="AB5" s="2"/>
    </row>
    <row r="6" spans="1:28" ht="30" customHeight="1" x14ac:dyDescent="0.25">
      <c r="B6" s="8"/>
      <c r="C6" s="8"/>
      <c r="D6" s="8"/>
      <c r="E6" s="8"/>
      <c r="F6" s="26"/>
      <c r="G6" s="12"/>
      <c r="H6" s="13" t="s">
        <v>397</v>
      </c>
      <c r="I6" s="15"/>
      <c r="J6" s="12"/>
      <c r="K6" s="13" t="s">
        <v>397</v>
      </c>
      <c r="L6" s="14"/>
      <c r="M6" s="12"/>
      <c r="N6" s="13" t="s">
        <v>397</v>
      </c>
      <c r="O6" s="14"/>
      <c r="P6" s="12"/>
      <c r="Q6" s="13" t="s">
        <v>397</v>
      </c>
      <c r="R6" s="14"/>
      <c r="S6" s="12"/>
      <c r="T6" s="13" t="s">
        <v>397</v>
      </c>
      <c r="U6" s="14"/>
      <c r="V6" s="12"/>
      <c r="W6" s="13" t="s">
        <v>397</v>
      </c>
      <c r="X6" s="14"/>
      <c r="Y6" s="12"/>
      <c r="Z6" s="13" t="s">
        <v>397</v>
      </c>
      <c r="AA6" s="14"/>
      <c r="AB6" s="2"/>
    </row>
    <row r="7" spans="1:28" ht="30" customHeight="1" x14ac:dyDescent="0.25">
      <c r="B7" s="8"/>
      <c r="C7" s="8"/>
      <c r="D7" s="8"/>
      <c r="E7" s="8"/>
      <c r="F7" s="26"/>
      <c r="G7" s="12"/>
      <c r="H7" s="13" t="s">
        <v>397</v>
      </c>
      <c r="I7" s="15"/>
      <c r="J7" s="12"/>
      <c r="K7" s="13" t="s">
        <v>397</v>
      </c>
      <c r="L7" s="14"/>
      <c r="M7" s="12"/>
      <c r="N7" s="13" t="s">
        <v>397</v>
      </c>
      <c r="O7" s="14"/>
      <c r="P7" s="12"/>
      <c r="Q7" s="13" t="s">
        <v>397</v>
      </c>
      <c r="R7" s="14"/>
      <c r="S7" s="12"/>
      <c r="T7" s="13" t="s">
        <v>397</v>
      </c>
      <c r="U7" s="14"/>
      <c r="V7" s="12"/>
      <c r="W7" s="13" t="s">
        <v>397</v>
      </c>
      <c r="X7" s="14"/>
      <c r="Y7" s="12"/>
      <c r="Z7" s="13" t="s">
        <v>397</v>
      </c>
      <c r="AA7" s="14"/>
      <c r="AB7" s="2"/>
    </row>
    <row r="8" spans="1:28" ht="30" customHeight="1" x14ac:dyDescent="0.25">
      <c r="B8" s="8"/>
      <c r="C8" s="8"/>
      <c r="D8" s="8"/>
      <c r="E8" s="8"/>
      <c r="F8" s="26"/>
      <c r="G8" s="12"/>
      <c r="H8" s="15"/>
      <c r="I8" s="15"/>
      <c r="J8" s="12"/>
      <c r="K8" s="15"/>
      <c r="L8" s="14"/>
      <c r="M8" s="12"/>
      <c r="N8" s="15"/>
      <c r="O8" s="14"/>
      <c r="P8" s="12"/>
      <c r="Q8" s="15"/>
      <c r="R8" s="14"/>
      <c r="S8" s="12"/>
      <c r="T8" s="15"/>
      <c r="U8" s="14"/>
      <c r="V8" s="12"/>
      <c r="W8" s="15"/>
      <c r="X8" s="14"/>
      <c r="Y8" s="12"/>
      <c r="Z8" s="15"/>
      <c r="AA8" s="14"/>
      <c r="AB8" s="2"/>
    </row>
    <row r="9" spans="1:28" ht="30" customHeight="1" x14ac:dyDescent="0.25">
      <c r="B9" s="8"/>
      <c r="C9" s="8"/>
      <c r="D9" s="8"/>
      <c r="E9" s="8"/>
      <c r="F9" s="26"/>
      <c r="G9" s="12"/>
      <c r="H9" s="15"/>
      <c r="I9" s="15"/>
      <c r="J9" s="12"/>
      <c r="K9" s="15"/>
      <c r="L9" s="14"/>
      <c r="M9" s="12"/>
      <c r="N9" s="15"/>
      <c r="O9" s="14"/>
      <c r="P9" s="12"/>
      <c r="Q9" s="15"/>
      <c r="R9" s="14"/>
      <c r="S9" s="12"/>
      <c r="T9" s="15"/>
      <c r="U9" s="14"/>
      <c r="V9" s="12"/>
      <c r="W9" s="15"/>
      <c r="X9" s="14"/>
      <c r="Y9" s="12"/>
      <c r="Z9" s="15"/>
      <c r="AA9" s="14"/>
      <c r="AB9" s="2"/>
    </row>
    <row r="10" spans="1:28" ht="30" customHeight="1" x14ac:dyDescent="0.25">
      <c r="B10" s="8"/>
      <c r="C10" s="8"/>
      <c r="D10" s="8"/>
      <c r="E10" s="8"/>
      <c r="F10" s="26"/>
      <c r="G10" s="12"/>
      <c r="H10" s="15"/>
      <c r="I10" s="15"/>
      <c r="J10" s="12"/>
      <c r="K10" s="15"/>
      <c r="L10" s="14"/>
      <c r="M10" s="12"/>
      <c r="N10" s="15"/>
      <c r="O10" s="14"/>
      <c r="P10" s="12"/>
      <c r="Q10" s="15"/>
      <c r="R10" s="14"/>
      <c r="S10" s="12"/>
      <c r="T10" s="15"/>
      <c r="U10" s="14"/>
      <c r="V10" s="12"/>
      <c r="W10" s="15"/>
      <c r="X10" s="14"/>
      <c r="Y10" s="12"/>
      <c r="Z10" s="15"/>
      <c r="AA10" s="14"/>
      <c r="AB10" s="2"/>
    </row>
    <row r="11" spans="1:28" ht="30" customHeight="1" x14ac:dyDescent="0.25">
      <c r="B11" s="8"/>
      <c r="C11" s="8"/>
      <c r="D11" s="8"/>
      <c r="E11" s="8"/>
      <c r="F11" s="26"/>
      <c r="G11" s="12"/>
      <c r="H11" s="15"/>
      <c r="I11" s="15"/>
      <c r="J11" s="12"/>
      <c r="K11" s="15"/>
      <c r="L11" s="14"/>
      <c r="M11" s="12"/>
      <c r="N11" s="15"/>
      <c r="O11" s="14"/>
      <c r="P11" s="12"/>
      <c r="Q11" s="15"/>
      <c r="R11" s="14"/>
      <c r="S11" s="12"/>
      <c r="T11" s="15"/>
      <c r="U11" s="14"/>
      <c r="V11" s="12"/>
      <c r="W11" s="15"/>
      <c r="X11" s="14"/>
      <c r="Y11" s="12"/>
      <c r="Z11" s="15"/>
      <c r="AA11" s="14"/>
      <c r="AB11" s="2"/>
    </row>
    <row r="12" spans="1:28" ht="30" customHeight="1" x14ac:dyDescent="0.25">
      <c r="B12" s="8"/>
      <c r="C12" s="8"/>
      <c r="D12" s="8"/>
      <c r="E12" s="8"/>
      <c r="F12" s="26"/>
      <c r="G12" s="12"/>
      <c r="H12" s="15"/>
      <c r="I12" s="15"/>
      <c r="J12" s="12"/>
      <c r="K12" s="15"/>
      <c r="L12" s="14"/>
      <c r="M12" s="12"/>
      <c r="N12" s="15"/>
      <c r="O12" s="14"/>
      <c r="P12" s="12"/>
      <c r="Q12" s="15"/>
      <c r="R12" s="14"/>
      <c r="S12" s="12"/>
      <c r="T12" s="15"/>
      <c r="U12" s="14"/>
      <c r="V12" s="12"/>
      <c r="W12" s="15"/>
      <c r="X12" s="14"/>
      <c r="Y12" s="12"/>
      <c r="Z12" s="15"/>
      <c r="AA12" s="14"/>
      <c r="AB12" s="2"/>
    </row>
    <row r="13" spans="1:28" ht="30" customHeight="1" x14ac:dyDescent="0.25">
      <c r="B13" s="8"/>
      <c r="C13" s="8"/>
      <c r="D13" s="8"/>
      <c r="E13" s="8"/>
      <c r="F13" s="26"/>
      <c r="G13" s="12"/>
      <c r="H13" s="15"/>
      <c r="I13" s="15"/>
      <c r="J13" s="12"/>
      <c r="K13" s="15"/>
      <c r="L13" s="14"/>
      <c r="M13" s="12"/>
      <c r="N13" s="15"/>
      <c r="O13" s="14"/>
      <c r="P13" s="12"/>
      <c r="Q13" s="15"/>
      <c r="R13" s="14"/>
      <c r="S13" s="12"/>
      <c r="T13" s="15"/>
      <c r="U13" s="14"/>
      <c r="V13" s="12"/>
      <c r="W13" s="15"/>
      <c r="X13" s="14"/>
      <c r="Y13" s="12"/>
      <c r="Z13" s="15"/>
      <c r="AA13" s="14"/>
      <c r="AB13" s="2"/>
    </row>
    <row r="14" spans="1:28" ht="30" customHeight="1" x14ac:dyDescent="0.25">
      <c r="B14" s="8"/>
      <c r="C14" s="8"/>
      <c r="D14" s="8"/>
      <c r="E14" s="8"/>
      <c r="F14" s="26"/>
      <c r="G14" s="12"/>
      <c r="H14" s="15"/>
      <c r="I14" s="15"/>
      <c r="J14" s="12"/>
      <c r="K14" s="15"/>
      <c r="L14" s="14"/>
      <c r="M14" s="12"/>
      <c r="N14" s="15"/>
      <c r="O14" s="14"/>
      <c r="P14" s="12"/>
      <c r="Q14" s="15"/>
      <c r="R14" s="14"/>
      <c r="S14" s="12"/>
      <c r="T14" s="15"/>
      <c r="U14" s="14"/>
      <c r="V14" s="12"/>
      <c r="W14" s="15"/>
      <c r="X14" s="14"/>
      <c r="Y14" s="12"/>
      <c r="Z14" s="15"/>
      <c r="AA14" s="14"/>
      <c r="AB14" s="2"/>
    </row>
    <row r="15" spans="1:28" ht="30" customHeight="1" thickBot="1" x14ac:dyDescent="0.3">
      <c r="B15" s="27"/>
      <c r="C15" s="27"/>
      <c r="D15" s="27"/>
      <c r="E15" s="27"/>
      <c r="F15" s="26"/>
      <c r="G15" s="28"/>
      <c r="H15" s="17"/>
      <c r="I15" s="17"/>
      <c r="J15" s="28"/>
      <c r="K15" s="17"/>
      <c r="L15" s="29"/>
      <c r="M15" s="28"/>
      <c r="N15" s="17"/>
      <c r="O15" s="29"/>
      <c r="P15" s="28"/>
      <c r="Q15" s="17"/>
      <c r="R15" s="29"/>
      <c r="S15" s="28"/>
      <c r="T15" s="17"/>
      <c r="U15" s="29"/>
      <c r="V15" s="28"/>
      <c r="W15" s="17"/>
      <c r="X15" s="29"/>
      <c r="Y15" s="28"/>
      <c r="Z15" s="17"/>
      <c r="AA15" s="29"/>
      <c r="AB15" s="2"/>
    </row>
    <row r="16" spans="1:28" ht="30" customHeight="1" thickTop="1" x14ac:dyDescent="0.25">
      <c r="B16" s="30"/>
      <c r="C16" s="30"/>
      <c r="D16" s="30"/>
      <c r="E16" s="30"/>
      <c r="F16" s="31" t="s">
        <v>372</v>
      </c>
      <c r="G16" s="32" t="str">
        <f>IF(SUM(G5:G15)=0,"",SUM(G5:G15))</f>
        <v/>
      </c>
      <c r="H16" s="33"/>
      <c r="I16" s="33"/>
      <c r="J16" s="32" t="str">
        <f>IF(SUM(J5:J15)=0,"",SUM(J5:J15))</f>
        <v/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 t="str">
        <f>IF(SUM(V5:V15)=0,"",SUM(V5:V15))</f>
        <v/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0</v>
      </c>
    </row>
    <row r="17" spans="1:29" ht="30" customHeight="1" x14ac:dyDescent="0.25">
      <c r="B17" s="21"/>
      <c r="C17" s="21"/>
      <c r="D17" s="21"/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 t="str">
        <f>IF(SUM(L5:L7)=0,"",SUM(L5:L7))</f>
        <v/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 t="str">
        <f>IF(SUM(X5:X7)=0,"",SUM(X5:X7))</f>
        <v/>
      </c>
      <c r="Y17" s="12"/>
      <c r="Z17" s="15"/>
      <c r="AA17" s="15" t="str">
        <f>IF(SUM(AA5:AA7)=0,"",SUM(AA5:AA7))</f>
        <v/>
      </c>
      <c r="AB17" s="2">
        <f>SUM(G17:AA17)</f>
        <v>0</v>
      </c>
      <c r="AC17" s="3">
        <f>INT(SUM(G17:AA17)/3)</f>
        <v>0</v>
      </c>
    </row>
    <row r="18" spans="1:29" ht="30" customHeight="1" thickBot="1" x14ac:dyDescent="0.3">
      <c r="B18" s="21"/>
      <c r="C18" s="21"/>
      <c r="D18" s="21"/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/>
      <c r="C19" s="21"/>
      <c r="D19" s="21"/>
      <c r="E19" s="21"/>
      <c r="F19" s="18"/>
      <c r="G19" s="124">
        <f>IF((AB16-AC17)&lt;0,0,AB16-AC17)</f>
        <v>0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/>
      <c r="C20" s="21"/>
      <c r="D20" s="21"/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/>
      <c r="C21" s="21"/>
      <c r="D21" s="21"/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/>
      <c r="C22" s="21"/>
      <c r="D22" s="21"/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MURDER ON ZIDANE'S FLOOR</v>
      </c>
      <c r="C24" s="131"/>
      <c r="D24" s="132"/>
      <c r="E24" s="136" t="str">
        <f>INDEX(Owners!$A:$A,MATCH(B24,Owners!$B:$B,0))</f>
        <v>Rob Emmison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f>A4</f>
        <v>34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/>
      <c r="C26" s="8"/>
      <c r="D26" s="8"/>
      <c r="E26" s="85"/>
      <c r="F26" s="26"/>
      <c r="G26" s="9"/>
      <c r="H26" s="10" t="s">
        <v>397</v>
      </c>
      <c r="I26" s="11"/>
      <c r="J26" s="12"/>
      <c r="K26" s="13" t="s">
        <v>397</v>
      </c>
      <c r="L26" s="14"/>
      <c r="M26" s="12"/>
      <c r="N26" s="13" t="s">
        <v>397</v>
      </c>
      <c r="O26" s="14"/>
      <c r="P26" s="12"/>
      <c r="Q26" s="13" t="s">
        <v>397</v>
      </c>
      <c r="R26" s="14"/>
      <c r="S26" s="12"/>
      <c r="T26" s="13" t="s">
        <v>397</v>
      </c>
      <c r="U26" s="14"/>
      <c r="V26" s="12"/>
      <c r="W26" s="13" t="s">
        <v>397</v>
      </c>
      <c r="X26" s="14"/>
      <c r="Y26" s="12"/>
      <c r="Z26" s="13" t="s">
        <v>397</v>
      </c>
      <c r="AA26" s="14"/>
      <c r="AB26" s="2"/>
    </row>
    <row r="27" spans="1:29" ht="30" customHeight="1" x14ac:dyDescent="0.25">
      <c r="B27" s="8"/>
      <c r="C27" s="8"/>
      <c r="D27" s="8"/>
      <c r="E27" s="20"/>
      <c r="F27" s="26"/>
      <c r="G27" s="12"/>
      <c r="H27" s="13" t="s">
        <v>397</v>
      </c>
      <c r="I27" s="15"/>
      <c r="J27" s="12"/>
      <c r="K27" s="13" t="s">
        <v>397</v>
      </c>
      <c r="L27" s="14"/>
      <c r="M27" s="12"/>
      <c r="N27" s="13" t="s">
        <v>397</v>
      </c>
      <c r="O27" s="14"/>
      <c r="P27" s="12"/>
      <c r="Q27" s="13" t="s">
        <v>397</v>
      </c>
      <c r="R27" s="14"/>
      <c r="S27" s="12"/>
      <c r="T27" s="13" t="s">
        <v>397</v>
      </c>
      <c r="U27" s="14"/>
      <c r="V27" s="12"/>
      <c r="W27" s="13" t="s">
        <v>397</v>
      </c>
      <c r="X27" s="14"/>
      <c r="Y27" s="12"/>
      <c r="Z27" s="13" t="s">
        <v>397</v>
      </c>
      <c r="AA27" s="14"/>
      <c r="AB27" s="2"/>
    </row>
    <row r="28" spans="1:29" ht="30" customHeight="1" x14ac:dyDescent="0.25">
      <c r="B28" s="8"/>
      <c r="C28" s="8"/>
      <c r="D28" s="8"/>
      <c r="E28" s="20"/>
      <c r="F28" s="26"/>
      <c r="G28" s="12"/>
      <c r="H28" s="13" t="s">
        <v>397</v>
      </c>
      <c r="I28" s="15"/>
      <c r="J28" s="12"/>
      <c r="K28" s="13" t="s">
        <v>397</v>
      </c>
      <c r="L28" s="14"/>
      <c r="M28" s="12"/>
      <c r="N28" s="13" t="s">
        <v>397</v>
      </c>
      <c r="O28" s="14"/>
      <c r="P28" s="12"/>
      <c r="Q28" s="13" t="s">
        <v>397</v>
      </c>
      <c r="R28" s="14"/>
      <c r="S28" s="12"/>
      <c r="T28" s="13" t="s">
        <v>397</v>
      </c>
      <c r="U28" s="14"/>
      <c r="V28" s="12"/>
      <c r="W28" s="13" t="s">
        <v>397</v>
      </c>
      <c r="X28" s="14"/>
      <c r="Y28" s="12"/>
      <c r="Z28" s="13" t="s">
        <v>397</v>
      </c>
      <c r="AA28" s="14"/>
      <c r="AB28" s="2"/>
    </row>
    <row r="29" spans="1:29" ht="30" customHeight="1" x14ac:dyDescent="0.25">
      <c r="B29" s="8"/>
      <c r="C29" s="8"/>
      <c r="D29" s="8"/>
      <c r="E29" s="20"/>
      <c r="F29" s="26"/>
      <c r="G29" s="12"/>
      <c r="H29" s="15"/>
      <c r="I29" s="15"/>
      <c r="J29" s="12"/>
      <c r="K29" s="15"/>
      <c r="L29" s="14"/>
      <c r="M29" s="12"/>
      <c r="N29" s="15"/>
      <c r="O29" s="14"/>
      <c r="P29" s="12"/>
      <c r="Q29" s="15"/>
      <c r="R29" s="14"/>
      <c r="S29" s="12"/>
      <c r="T29" s="15"/>
      <c r="U29" s="14"/>
      <c r="V29" s="12"/>
      <c r="W29" s="15"/>
      <c r="X29" s="14"/>
      <c r="Y29" s="12"/>
      <c r="Z29" s="15"/>
      <c r="AA29" s="14"/>
      <c r="AB29" s="2"/>
    </row>
    <row r="30" spans="1:29" ht="30" customHeight="1" x14ac:dyDescent="0.25">
      <c r="B30" s="8"/>
      <c r="C30" s="8"/>
      <c r="D30" s="8"/>
      <c r="E30" s="20"/>
      <c r="F30" s="26"/>
      <c r="G30" s="12"/>
      <c r="H30" s="15"/>
      <c r="I30" s="15"/>
      <c r="J30" s="12"/>
      <c r="K30" s="15"/>
      <c r="L30" s="14"/>
      <c r="M30" s="12"/>
      <c r="N30" s="15"/>
      <c r="O30" s="14"/>
      <c r="P30" s="12"/>
      <c r="Q30" s="15"/>
      <c r="R30" s="14"/>
      <c r="S30" s="12"/>
      <c r="T30" s="15"/>
      <c r="U30" s="14"/>
      <c r="V30" s="12"/>
      <c r="W30" s="15"/>
      <c r="X30" s="14"/>
      <c r="Y30" s="12"/>
      <c r="Z30" s="15"/>
      <c r="AA30" s="14"/>
      <c r="AB30" s="2"/>
    </row>
    <row r="31" spans="1:29" ht="30" customHeight="1" x14ac:dyDescent="0.25">
      <c r="B31" s="8"/>
      <c r="C31" s="8"/>
      <c r="D31" s="8"/>
      <c r="E31" s="20"/>
      <c r="F31" s="26"/>
      <c r="G31" s="12"/>
      <c r="H31" s="15"/>
      <c r="I31" s="15"/>
      <c r="J31" s="12"/>
      <c r="K31" s="15"/>
      <c r="L31" s="14"/>
      <c r="M31" s="12"/>
      <c r="N31" s="15"/>
      <c r="O31" s="14"/>
      <c r="P31" s="12"/>
      <c r="Q31" s="15"/>
      <c r="R31" s="14"/>
      <c r="S31" s="12"/>
      <c r="T31" s="15"/>
      <c r="U31" s="14"/>
      <c r="V31" s="12"/>
      <c r="W31" s="15"/>
      <c r="X31" s="14"/>
      <c r="Y31" s="12"/>
      <c r="Z31" s="15"/>
      <c r="AA31" s="14"/>
      <c r="AB31" s="2"/>
    </row>
    <row r="32" spans="1:29" ht="30" customHeight="1" x14ac:dyDescent="0.25">
      <c r="B32" s="8"/>
      <c r="C32" s="8"/>
      <c r="D32" s="8"/>
      <c r="E32" s="20"/>
      <c r="F32" s="26"/>
      <c r="G32" s="12"/>
      <c r="H32" s="15"/>
      <c r="I32" s="15"/>
      <c r="J32" s="12"/>
      <c r="K32" s="15"/>
      <c r="L32" s="14"/>
      <c r="M32" s="12"/>
      <c r="N32" s="15"/>
      <c r="O32" s="14"/>
      <c r="P32" s="12"/>
      <c r="Q32" s="15"/>
      <c r="R32" s="14"/>
      <c r="S32" s="12"/>
      <c r="T32" s="15"/>
      <c r="U32" s="14"/>
      <c r="V32" s="12"/>
      <c r="W32" s="15"/>
      <c r="X32" s="14"/>
      <c r="Y32" s="12"/>
      <c r="Z32" s="15"/>
      <c r="AA32" s="14"/>
      <c r="AB32" s="2"/>
    </row>
    <row r="33" spans="1:29" ht="30" customHeight="1" x14ac:dyDescent="0.25">
      <c r="B33" s="8"/>
      <c r="C33" s="8"/>
      <c r="D33" s="8"/>
      <c r="E33" s="20"/>
      <c r="F33" s="26"/>
      <c r="G33" s="12"/>
      <c r="H33" s="15"/>
      <c r="I33" s="15"/>
      <c r="J33" s="12"/>
      <c r="K33" s="15"/>
      <c r="L33" s="14"/>
      <c r="M33" s="12"/>
      <c r="N33" s="15"/>
      <c r="O33" s="14"/>
      <c r="P33" s="12"/>
      <c r="Q33" s="15"/>
      <c r="R33" s="14"/>
      <c r="S33" s="12"/>
      <c r="T33" s="15"/>
      <c r="U33" s="14"/>
      <c r="V33" s="12"/>
      <c r="W33" s="15"/>
      <c r="X33" s="14"/>
      <c r="Y33" s="12"/>
      <c r="Z33" s="15"/>
      <c r="AA33" s="14"/>
      <c r="AB33" s="2"/>
    </row>
    <row r="34" spans="1:29" ht="30" customHeight="1" x14ac:dyDescent="0.25">
      <c r="B34" s="8"/>
      <c r="C34" s="8"/>
      <c r="D34" s="8"/>
      <c r="E34" s="20"/>
      <c r="F34" s="26"/>
      <c r="G34" s="12"/>
      <c r="H34" s="15"/>
      <c r="I34" s="15"/>
      <c r="J34" s="12"/>
      <c r="K34" s="15"/>
      <c r="L34" s="14"/>
      <c r="M34" s="12"/>
      <c r="N34" s="15"/>
      <c r="O34" s="14"/>
      <c r="P34" s="12"/>
      <c r="Q34" s="15"/>
      <c r="R34" s="14"/>
      <c r="S34" s="12"/>
      <c r="T34" s="15"/>
      <c r="U34" s="14"/>
      <c r="V34" s="12"/>
      <c r="W34" s="15"/>
      <c r="X34" s="14"/>
      <c r="Y34" s="12"/>
      <c r="Z34" s="15"/>
      <c r="AA34" s="14"/>
      <c r="AB34" s="2"/>
    </row>
    <row r="35" spans="1:29" ht="30" customHeight="1" x14ac:dyDescent="0.25">
      <c r="B35" s="8"/>
      <c r="C35" s="8"/>
      <c r="D35" s="8"/>
      <c r="E35" s="20"/>
      <c r="F35" s="26"/>
      <c r="G35" s="12"/>
      <c r="H35" s="15"/>
      <c r="I35" s="15"/>
      <c r="J35" s="12"/>
      <c r="K35" s="15"/>
      <c r="L35" s="14"/>
      <c r="M35" s="12"/>
      <c r="N35" s="15"/>
      <c r="O35" s="14"/>
      <c r="P35" s="12"/>
      <c r="Q35" s="15"/>
      <c r="R35" s="14"/>
      <c r="S35" s="12"/>
      <c r="T35" s="15"/>
      <c r="U35" s="14"/>
      <c r="V35" s="12"/>
      <c r="W35" s="15"/>
      <c r="X35" s="14"/>
      <c r="Y35" s="12"/>
      <c r="Z35" s="15"/>
      <c r="AA35" s="14"/>
      <c r="AB35" s="2"/>
    </row>
    <row r="36" spans="1:29" ht="30" customHeight="1" thickBot="1" x14ac:dyDescent="0.3">
      <c r="B36" s="27"/>
      <c r="C36" s="27"/>
      <c r="D36" s="27"/>
      <c r="E36" s="35"/>
      <c r="F36" s="26"/>
      <c r="G36" s="28"/>
      <c r="H36" s="17"/>
      <c r="I36" s="17"/>
      <c r="J36" s="28"/>
      <c r="K36" s="17"/>
      <c r="L36" s="29"/>
      <c r="M36" s="28"/>
      <c r="N36" s="17"/>
      <c r="O36" s="29"/>
      <c r="P36" s="28"/>
      <c r="Q36" s="17"/>
      <c r="R36" s="29"/>
      <c r="S36" s="28"/>
      <c r="T36" s="17"/>
      <c r="U36" s="29"/>
      <c r="V36" s="28"/>
      <c r="W36" s="17"/>
      <c r="X36" s="29"/>
      <c r="Y36" s="28"/>
      <c r="Z36" s="17"/>
      <c r="AA36" s="29"/>
      <c r="AB36" s="2"/>
    </row>
    <row r="37" spans="1:29" ht="30" customHeight="1" thickTop="1" x14ac:dyDescent="0.25">
      <c r="B37" s="30"/>
      <c r="C37" s="30"/>
      <c r="D37" s="30"/>
      <c r="E37" s="36"/>
      <c r="F37" s="31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 t="str">
        <f>IF(SUM(V26:V36)=0,"",SUM(V26:V36))</f>
        <v/>
      </c>
      <c r="W37" s="33"/>
      <c r="X37" s="34"/>
      <c r="Y37" s="32" t="str">
        <f>IF(SUM(Y26:Y36)=0,"",SUM(Y26:Y36))</f>
        <v/>
      </c>
      <c r="Z37" s="33"/>
      <c r="AA37" s="34"/>
      <c r="AB37" s="2">
        <f>SUM(G37:AA37)</f>
        <v>0</v>
      </c>
    </row>
    <row r="38" spans="1:29" ht="30" customHeight="1" x14ac:dyDescent="0.25">
      <c r="B38" s="21"/>
      <c r="C38" s="21"/>
      <c r="D38" s="21"/>
      <c r="E38" s="23"/>
      <c r="F38" s="22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 t="str">
        <f>IF(SUM(O26:O28)=0,"",SUM(O26:O28))</f>
        <v/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 t="str">
        <f>IF(SUM(X26:X28)=0,"",SUM(X26:X28))</f>
        <v/>
      </c>
      <c r="Y38" s="12"/>
      <c r="Z38" s="15"/>
      <c r="AA38" s="15" t="str">
        <f>IF(SUM(AA26:AA28)=0,"",SUM(AA26:AA28))</f>
        <v/>
      </c>
      <c r="AB38" s="2">
        <f>SUM(G38:AA38)</f>
        <v>0</v>
      </c>
      <c r="AC38" s="3">
        <f>INT(SUM(G38:AA38)/3)</f>
        <v>0</v>
      </c>
    </row>
    <row r="39" spans="1:29" ht="30" customHeight="1" thickBot="1" x14ac:dyDescent="0.3">
      <c r="B39" s="21"/>
      <c r="C39" s="21"/>
      <c r="D39" s="21"/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/>
      <c r="C40" s="21"/>
      <c r="D40" s="21"/>
      <c r="E40" s="24"/>
      <c r="F40" s="18"/>
      <c r="G40" s="124">
        <f>IF((AB37-AC38)&lt;0,0,AB37-AC38)</f>
        <v>0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/>
      <c r="C41" s="21"/>
      <c r="D41" s="21"/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/>
      <c r="C42" s="21"/>
      <c r="D42" s="21"/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/>
      <c r="C43" s="21"/>
      <c r="D43" s="21"/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f>A1</f>
        <v>5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5</v>
      </c>
      <c r="F45" s="143"/>
      <c r="G45" s="143"/>
      <c r="H45" s="143"/>
      <c r="I45" s="143"/>
      <c r="J45" s="144">
        <f>INDEX(Diary!$C:$C,MATCH(A45,Diary!$A:$A,0))</f>
        <v>41925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THE JORDI GOMEZ LOVE-IN</v>
      </c>
      <c r="C47" s="131"/>
      <c r="D47" s="132"/>
      <c r="E47" s="136" t="str">
        <f>INDEX(Owners!$A:$A,MATCH(B47,Owners!$B:$B,0))</f>
        <v>Chris Griffin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f>A4+1</f>
        <v>35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/>
      <c r="C49" s="8"/>
      <c r="D49" s="8"/>
      <c r="E49" s="84"/>
      <c r="F49" s="26"/>
      <c r="G49" s="9"/>
      <c r="H49" s="10" t="s">
        <v>397</v>
      </c>
      <c r="I49" s="11"/>
      <c r="J49" s="12"/>
      <c r="K49" s="13" t="s">
        <v>397</v>
      </c>
      <c r="L49" s="14"/>
      <c r="M49" s="12"/>
      <c r="N49" s="13" t="s">
        <v>397</v>
      </c>
      <c r="O49" s="14"/>
      <c r="P49" s="12"/>
      <c r="Q49" s="13" t="s">
        <v>397</v>
      </c>
      <c r="R49" s="14"/>
      <c r="S49" s="12"/>
      <c r="T49" s="13" t="s">
        <v>397</v>
      </c>
      <c r="U49" s="14"/>
      <c r="V49" s="12"/>
      <c r="W49" s="13" t="s">
        <v>397</v>
      </c>
      <c r="X49" s="14"/>
      <c r="Y49" s="12"/>
      <c r="Z49" s="13" t="s">
        <v>397</v>
      </c>
      <c r="AA49" s="14"/>
      <c r="AB49" s="2"/>
    </row>
    <row r="50" spans="2:29" ht="30" customHeight="1" x14ac:dyDescent="0.25">
      <c r="B50" s="8"/>
      <c r="C50" s="8"/>
      <c r="D50" s="8"/>
      <c r="E50" s="8"/>
      <c r="F50" s="26"/>
      <c r="G50" s="12"/>
      <c r="H50" s="13" t="s">
        <v>397</v>
      </c>
      <c r="I50" s="15"/>
      <c r="J50" s="12"/>
      <c r="K50" s="13" t="s">
        <v>397</v>
      </c>
      <c r="L50" s="14"/>
      <c r="M50" s="12"/>
      <c r="N50" s="13" t="s">
        <v>397</v>
      </c>
      <c r="O50" s="14"/>
      <c r="P50" s="12"/>
      <c r="Q50" s="13" t="s">
        <v>397</v>
      </c>
      <c r="R50" s="14"/>
      <c r="S50" s="12"/>
      <c r="T50" s="13" t="s">
        <v>397</v>
      </c>
      <c r="U50" s="14"/>
      <c r="V50" s="12"/>
      <c r="W50" s="13" t="s">
        <v>397</v>
      </c>
      <c r="X50" s="14"/>
      <c r="Y50" s="12"/>
      <c r="Z50" s="13" t="s">
        <v>397</v>
      </c>
      <c r="AA50" s="14"/>
    </row>
    <row r="51" spans="2:29" ht="30" customHeight="1" x14ac:dyDescent="0.25">
      <c r="B51" s="8"/>
      <c r="C51" s="8"/>
      <c r="D51" s="8"/>
      <c r="E51" s="8"/>
      <c r="F51" s="26"/>
      <c r="G51" s="12"/>
      <c r="H51" s="13" t="s">
        <v>397</v>
      </c>
      <c r="I51" s="15"/>
      <c r="J51" s="12"/>
      <c r="K51" s="13" t="s">
        <v>397</v>
      </c>
      <c r="L51" s="14"/>
      <c r="M51" s="12"/>
      <c r="N51" s="13" t="s">
        <v>397</v>
      </c>
      <c r="O51" s="14"/>
      <c r="P51" s="12"/>
      <c r="Q51" s="13" t="s">
        <v>397</v>
      </c>
      <c r="R51" s="14"/>
      <c r="S51" s="12"/>
      <c r="T51" s="13" t="s">
        <v>397</v>
      </c>
      <c r="U51" s="14"/>
      <c r="V51" s="12"/>
      <c r="W51" s="13" t="s">
        <v>397</v>
      </c>
      <c r="X51" s="14"/>
      <c r="Y51" s="12"/>
      <c r="Z51" s="13" t="s">
        <v>397</v>
      </c>
      <c r="AA51" s="14"/>
    </row>
    <row r="52" spans="2:29" ht="30" customHeight="1" x14ac:dyDescent="0.25">
      <c r="B52" s="8"/>
      <c r="C52" s="8"/>
      <c r="D52" s="8"/>
      <c r="E52" s="8"/>
      <c r="F52" s="26"/>
      <c r="G52" s="12"/>
      <c r="H52" s="15"/>
      <c r="I52" s="15"/>
      <c r="J52" s="12"/>
      <c r="K52" s="15"/>
      <c r="L52" s="14"/>
      <c r="M52" s="12"/>
      <c r="N52" s="15"/>
      <c r="O52" s="14"/>
      <c r="P52" s="12"/>
      <c r="Q52" s="15"/>
      <c r="R52" s="14"/>
      <c r="S52" s="12"/>
      <c r="T52" s="15"/>
      <c r="U52" s="14"/>
      <c r="V52" s="12"/>
      <c r="W52" s="15"/>
      <c r="X52" s="14"/>
      <c r="Y52" s="12"/>
      <c r="Z52" s="15"/>
      <c r="AA52" s="14"/>
    </row>
    <row r="53" spans="2:29" ht="30" customHeight="1" x14ac:dyDescent="0.25">
      <c r="B53" s="8"/>
      <c r="C53" s="8"/>
      <c r="D53" s="8"/>
      <c r="E53" s="8"/>
      <c r="F53" s="26"/>
      <c r="G53" s="12"/>
      <c r="H53" s="15"/>
      <c r="I53" s="15"/>
      <c r="J53" s="12"/>
      <c r="K53" s="15"/>
      <c r="L53" s="14"/>
      <c r="M53" s="12"/>
      <c r="N53" s="15"/>
      <c r="O53" s="14"/>
      <c r="P53" s="12"/>
      <c r="Q53" s="15"/>
      <c r="R53" s="14"/>
      <c r="S53" s="12"/>
      <c r="T53" s="15"/>
      <c r="U53" s="14"/>
      <c r="V53" s="12"/>
      <c r="W53" s="15"/>
      <c r="X53" s="14"/>
      <c r="Y53" s="12"/>
      <c r="Z53" s="15"/>
      <c r="AA53" s="14"/>
    </row>
    <row r="54" spans="2:29" ht="30" customHeight="1" x14ac:dyDescent="0.25">
      <c r="B54" s="8"/>
      <c r="C54" s="8"/>
      <c r="D54" s="8"/>
      <c r="E54" s="8"/>
      <c r="F54" s="26"/>
      <c r="G54" s="12"/>
      <c r="H54" s="15"/>
      <c r="I54" s="15"/>
      <c r="J54" s="12"/>
      <c r="K54" s="15"/>
      <c r="L54" s="14"/>
      <c r="M54" s="12"/>
      <c r="N54" s="15"/>
      <c r="O54" s="14"/>
      <c r="P54" s="12"/>
      <c r="Q54" s="15"/>
      <c r="R54" s="14"/>
      <c r="S54" s="12"/>
      <c r="T54" s="15"/>
      <c r="U54" s="14"/>
      <c r="V54" s="12"/>
      <c r="W54" s="15"/>
      <c r="X54" s="14"/>
      <c r="Y54" s="12"/>
      <c r="Z54" s="15"/>
      <c r="AA54" s="14"/>
    </row>
    <row r="55" spans="2:29" ht="30" customHeight="1" x14ac:dyDescent="0.25">
      <c r="B55" s="8"/>
      <c r="C55" s="8"/>
      <c r="D55" s="8"/>
      <c r="E55" s="8"/>
      <c r="F55" s="26"/>
      <c r="G55" s="12"/>
      <c r="H55" s="15"/>
      <c r="I55" s="15"/>
      <c r="J55" s="12"/>
      <c r="K55" s="15"/>
      <c r="L55" s="14"/>
      <c r="M55" s="12"/>
      <c r="N55" s="15"/>
      <c r="O55" s="14"/>
      <c r="P55" s="12"/>
      <c r="Q55" s="15"/>
      <c r="R55" s="14"/>
      <c r="S55" s="12"/>
      <c r="T55" s="15"/>
      <c r="U55" s="14"/>
      <c r="V55" s="12"/>
      <c r="W55" s="15"/>
      <c r="X55" s="14"/>
      <c r="Y55" s="12"/>
      <c r="Z55" s="15"/>
      <c r="AA55" s="14"/>
    </row>
    <row r="56" spans="2:29" ht="30" customHeight="1" x14ac:dyDescent="0.25">
      <c r="B56" s="8"/>
      <c r="C56" s="8"/>
      <c r="D56" s="8"/>
      <c r="E56" s="8"/>
      <c r="F56" s="26"/>
      <c r="G56" s="12"/>
      <c r="H56" s="15"/>
      <c r="I56" s="15"/>
      <c r="J56" s="12"/>
      <c r="K56" s="15"/>
      <c r="L56" s="14"/>
      <c r="M56" s="12"/>
      <c r="N56" s="15"/>
      <c r="O56" s="14"/>
      <c r="P56" s="12"/>
      <c r="Q56" s="15"/>
      <c r="R56" s="14"/>
      <c r="S56" s="12"/>
      <c r="T56" s="15"/>
      <c r="U56" s="14"/>
      <c r="V56" s="12"/>
      <c r="W56" s="15"/>
      <c r="X56" s="14"/>
      <c r="Y56" s="12"/>
      <c r="Z56" s="15"/>
      <c r="AA56" s="14"/>
    </row>
    <row r="57" spans="2:29" ht="30" customHeight="1" x14ac:dyDescent="0.25">
      <c r="B57" s="8"/>
      <c r="C57" s="8"/>
      <c r="D57" s="8"/>
      <c r="E57" s="8"/>
      <c r="F57" s="26"/>
      <c r="G57" s="12"/>
      <c r="H57" s="15"/>
      <c r="I57" s="15"/>
      <c r="J57" s="12"/>
      <c r="K57" s="15"/>
      <c r="L57" s="14"/>
      <c r="M57" s="12"/>
      <c r="N57" s="15"/>
      <c r="O57" s="14"/>
      <c r="P57" s="12"/>
      <c r="Q57" s="15"/>
      <c r="R57" s="14"/>
      <c r="S57" s="12"/>
      <c r="T57" s="15"/>
      <c r="U57" s="14"/>
      <c r="V57" s="12"/>
      <c r="W57" s="15"/>
      <c r="X57" s="14"/>
      <c r="Y57" s="12"/>
      <c r="Z57" s="15"/>
      <c r="AA57" s="14"/>
    </row>
    <row r="58" spans="2:29" ht="30" customHeight="1" x14ac:dyDescent="0.25">
      <c r="B58" s="8"/>
      <c r="C58" s="8"/>
      <c r="D58" s="8"/>
      <c r="E58" s="8"/>
      <c r="F58" s="26"/>
      <c r="G58" s="12"/>
      <c r="H58" s="15"/>
      <c r="I58" s="15"/>
      <c r="J58" s="12"/>
      <c r="K58" s="15"/>
      <c r="L58" s="14"/>
      <c r="M58" s="12"/>
      <c r="N58" s="15"/>
      <c r="O58" s="14"/>
      <c r="P58" s="12"/>
      <c r="Q58" s="15"/>
      <c r="R58" s="14"/>
      <c r="S58" s="12"/>
      <c r="T58" s="15"/>
      <c r="U58" s="14"/>
      <c r="V58" s="12"/>
      <c r="W58" s="15"/>
      <c r="X58" s="14"/>
      <c r="Y58" s="12"/>
      <c r="Z58" s="15"/>
      <c r="AA58" s="14"/>
    </row>
    <row r="59" spans="2:29" ht="30" customHeight="1" thickBot="1" x14ac:dyDescent="0.3">
      <c r="B59" s="27"/>
      <c r="C59" s="27"/>
      <c r="D59" s="27"/>
      <c r="E59" s="27"/>
      <c r="F59" s="26"/>
      <c r="G59" s="28"/>
      <c r="H59" s="17"/>
      <c r="I59" s="17"/>
      <c r="J59" s="28"/>
      <c r="K59" s="17"/>
      <c r="L59" s="29"/>
      <c r="M59" s="28"/>
      <c r="N59" s="17"/>
      <c r="O59" s="29"/>
      <c r="P59" s="28"/>
      <c r="Q59" s="17"/>
      <c r="R59" s="29"/>
      <c r="S59" s="28"/>
      <c r="T59" s="17"/>
      <c r="U59" s="29"/>
      <c r="V59" s="28"/>
      <c r="W59" s="17"/>
      <c r="X59" s="29"/>
      <c r="Y59" s="28"/>
      <c r="Z59" s="17"/>
      <c r="AA59" s="29"/>
    </row>
    <row r="60" spans="2:29" ht="30" customHeight="1" thickTop="1" x14ac:dyDescent="0.25">
      <c r="B60" s="30"/>
      <c r="C60" s="30"/>
      <c r="D60" s="30"/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 t="str">
        <f>IF(SUM(M49:M59)=0,"",SUM(M49:M59))</f>
        <v/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 t="str">
        <f>IF(SUM(V49:V59)=0,"",SUM(V49:V59))</f>
        <v/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0</v>
      </c>
    </row>
    <row r="61" spans="2:29" ht="30" customHeight="1" x14ac:dyDescent="0.25">
      <c r="B61" s="21"/>
      <c r="C61" s="21"/>
      <c r="D61" s="21"/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 t="str">
        <f>IF(SUM(L49:L51)=0,"",SUM(L49:L51))</f>
        <v/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 t="str">
        <f>IF(SUM(X49:X51)=0,"",SUM(X49:X51))</f>
        <v/>
      </c>
      <c r="Y61" s="12"/>
      <c r="Z61" s="15"/>
      <c r="AA61" s="15" t="str">
        <f>IF(SUM(AA49:AA51)=0,"",SUM(AA49:AA51))</f>
        <v/>
      </c>
      <c r="AB61" s="2">
        <f>SUM(G61:AA61)</f>
        <v>0</v>
      </c>
      <c r="AC61" s="3">
        <f>INT(SUM(G61:AA61)/3)</f>
        <v>0</v>
      </c>
    </row>
    <row r="62" spans="2:29" ht="30" customHeight="1" thickBot="1" x14ac:dyDescent="0.3">
      <c r="B62" s="21"/>
      <c r="C62" s="21"/>
      <c r="D62" s="21"/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/>
      <c r="C63" s="21"/>
      <c r="D63" s="21"/>
      <c r="E63" s="21"/>
      <c r="F63" s="18"/>
      <c r="G63" s="124">
        <f>IF((AB60-AC61)&lt;0,0,AB60-AC61)</f>
        <v>0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/>
      <c r="C64" s="21"/>
      <c r="D64" s="21"/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/>
      <c r="C65" s="21"/>
      <c r="D65" s="21"/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/>
      <c r="C66" s="21"/>
      <c r="D66" s="21"/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EUXTON SOUTH END</v>
      </c>
      <c r="C68" s="131"/>
      <c r="D68" s="132"/>
      <c r="E68" s="136" t="str">
        <f>INDEX(Owners!$A:$A,MATCH(B68,Owners!$B:$B,0))</f>
        <v>Antony Robinson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f>A4+1</f>
        <v>35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/>
      <c r="C70" s="8"/>
      <c r="D70" s="8"/>
      <c r="E70" s="85"/>
      <c r="F70" s="26"/>
      <c r="G70" s="9"/>
      <c r="H70" s="10" t="s">
        <v>397</v>
      </c>
      <c r="I70" s="11"/>
      <c r="J70" s="12"/>
      <c r="K70" s="13" t="s">
        <v>397</v>
      </c>
      <c r="L70" s="14"/>
      <c r="M70" s="12"/>
      <c r="N70" s="13" t="s">
        <v>397</v>
      </c>
      <c r="O70" s="14"/>
      <c r="P70" s="12"/>
      <c r="Q70" s="13" t="s">
        <v>397</v>
      </c>
      <c r="R70" s="14"/>
      <c r="S70" s="12"/>
      <c r="T70" s="13" t="s">
        <v>397</v>
      </c>
      <c r="U70" s="14"/>
      <c r="V70" s="12"/>
      <c r="W70" s="13" t="s">
        <v>397</v>
      </c>
      <c r="X70" s="14"/>
      <c r="Y70" s="12"/>
      <c r="Z70" s="13" t="s">
        <v>397</v>
      </c>
      <c r="AA70" s="14"/>
    </row>
    <row r="71" spans="1:27" ht="30" customHeight="1" x14ac:dyDescent="0.25">
      <c r="B71" s="8"/>
      <c r="C71" s="8"/>
      <c r="D71" s="8"/>
      <c r="E71" s="20"/>
      <c r="F71" s="26"/>
      <c r="G71" s="12"/>
      <c r="H71" s="13" t="s">
        <v>397</v>
      </c>
      <c r="I71" s="15"/>
      <c r="J71" s="12"/>
      <c r="K71" s="13" t="s">
        <v>397</v>
      </c>
      <c r="L71" s="14"/>
      <c r="M71" s="12"/>
      <c r="N71" s="13" t="s">
        <v>397</v>
      </c>
      <c r="O71" s="14"/>
      <c r="P71" s="12"/>
      <c r="Q71" s="13" t="s">
        <v>397</v>
      </c>
      <c r="R71" s="14"/>
      <c r="S71" s="12"/>
      <c r="T71" s="13" t="s">
        <v>397</v>
      </c>
      <c r="U71" s="14"/>
      <c r="V71" s="12"/>
      <c r="W71" s="13" t="s">
        <v>397</v>
      </c>
      <c r="X71" s="14"/>
      <c r="Y71" s="12"/>
      <c r="Z71" s="13" t="s">
        <v>397</v>
      </c>
      <c r="AA71" s="14"/>
    </row>
    <row r="72" spans="1:27" ht="30" customHeight="1" x14ac:dyDescent="0.25">
      <c r="B72" s="8"/>
      <c r="C72" s="8"/>
      <c r="D72" s="8"/>
      <c r="E72" s="20"/>
      <c r="F72" s="26"/>
      <c r="G72" s="12"/>
      <c r="H72" s="13" t="s">
        <v>397</v>
      </c>
      <c r="I72" s="15"/>
      <c r="J72" s="12"/>
      <c r="K72" s="13" t="s">
        <v>397</v>
      </c>
      <c r="L72" s="14"/>
      <c r="M72" s="12"/>
      <c r="N72" s="13" t="s">
        <v>397</v>
      </c>
      <c r="O72" s="14"/>
      <c r="P72" s="12"/>
      <c r="Q72" s="13" t="s">
        <v>397</v>
      </c>
      <c r="R72" s="14"/>
      <c r="S72" s="12"/>
      <c r="T72" s="13" t="s">
        <v>397</v>
      </c>
      <c r="U72" s="14"/>
      <c r="V72" s="12"/>
      <c r="W72" s="13" t="s">
        <v>397</v>
      </c>
      <c r="X72" s="14"/>
      <c r="Y72" s="12"/>
      <c r="Z72" s="13" t="s">
        <v>397</v>
      </c>
      <c r="AA72" s="14"/>
    </row>
    <row r="73" spans="1:27" ht="30" customHeight="1" x14ac:dyDescent="0.25">
      <c r="B73" s="8"/>
      <c r="C73" s="8"/>
      <c r="D73" s="8"/>
      <c r="E73" s="20"/>
      <c r="F73" s="26"/>
      <c r="G73" s="12"/>
      <c r="H73" s="15"/>
      <c r="I73" s="15"/>
      <c r="J73" s="12"/>
      <c r="K73" s="15"/>
      <c r="L73" s="14"/>
      <c r="M73" s="12"/>
      <c r="N73" s="15"/>
      <c r="O73" s="14"/>
      <c r="P73" s="12"/>
      <c r="Q73" s="15"/>
      <c r="R73" s="14"/>
      <c r="S73" s="12"/>
      <c r="T73" s="15"/>
      <c r="U73" s="14"/>
      <c r="V73" s="12"/>
      <c r="W73" s="15"/>
      <c r="X73" s="14"/>
      <c r="Y73" s="12"/>
      <c r="Z73" s="15"/>
      <c r="AA73" s="14"/>
    </row>
    <row r="74" spans="1:27" ht="30" customHeight="1" x14ac:dyDescent="0.25">
      <c r="B74" s="8"/>
      <c r="C74" s="8"/>
      <c r="D74" s="8"/>
      <c r="E74" s="20"/>
      <c r="F74" s="26"/>
      <c r="G74" s="12"/>
      <c r="H74" s="15"/>
      <c r="I74" s="15"/>
      <c r="J74" s="12"/>
      <c r="K74" s="15"/>
      <c r="L74" s="14"/>
      <c r="M74" s="12"/>
      <c r="N74" s="15"/>
      <c r="O74" s="14"/>
      <c r="P74" s="12"/>
      <c r="Q74" s="15"/>
      <c r="R74" s="14"/>
      <c r="S74" s="12"/>
      <c r="T74" s="15"/>
      <c r="U74" s="14"/>
      <c r="V74" s="12"/>
      <c r="W74" s="15"/>
      <c r="X74" s="14"/>
      <c r="Y74" s="12"/>
      <c r="Z74" s="15"/>
      <c r="AA74" s="14"/>
    </row>
    <row r="75" spans="1:27" ht="30" customHeight="1" x14ac:dyDescent="0.25">
      <c r="B75" s="8"/>
      <c r="C75" s="8"/>
      <c r="D75" s="8"/>
      <c r="E75" s="20"/>
      <c r="F75" s="26"/>
      <c r="G75" s="12"/>
      <c r="H75" s="15"/>
      <c r="I75" s="15"/>
      <c r="J75" s="12"/>
      <c r="K75" s="15"/>
      <c r="L75" s="14"/>
      <c r="M75" s="12"/>
      <c r="N75" s="15"/>
      <c r="O75" s="14"/>
      <c r="P75" s="12"/>
      <c r="Q75" s="15"/>
      <c r="R75" s="14"/>
      <c r="S75" s="12"/>
      <c r="T75" s="15"/>
      <c r="U75" s="14"/>
      <c r="V75" s="12"/>
      <c r="W75" s="15"/>
      <c r="X75" s="14"/>
      <c r="Y75" s="12"/>
      <c r="Z75" s="15"/>
      <c r="AA75" s="14"/>
    </row>
    <row r="76" spans="1:27" ht="30" customHeight="1" x14ac:dyDescent="0.25">
      <c r="B76" s="8"/>
      <c r="C76" s="8"/>
      <c r="D76" s="8"/>
      <c r="E76" s="20"/>
      <c r="F76" s="26"/>
      <c r="G76" s="12"/>
      <c r="H76" s="15"/>
      <c r="I76" s="15"/>
      <c r="J76" s="12"/>
      <c r="K76" s="15"/>
      <c r="L76" s="14"/>
      <c r="M76" s="12"/>
      <c r="N76" s="15"/>
      <c r="O76" s="14"/>
      <c r="P76" s="12"/>
      <c r="Q76" s="15"/>
      <c r="R76" s="14"/>
      <c r="S76" s="12"/>
      <c r="T76" s="15"/>
      <c r="U76" s="14"/>
      <c r="V76" s="12"/>
      <c r="W76" s="15"/>
      <c r="X76" s="14"/>
      <c r="Y76" s="12"/>
      <c r="Z76" s="15"/>
      <c r="AA76" s="14"/>
    </row>
    <row r="77" spans="1:27" ht="30" customHeight="1" x14ac:dyDescent="0.25">
      <c r="B77" s="8"/>
      <c r="C77" s="8"/>
      <c r="D77" s="8"/>
      <c r="E77" s="20"/>
      <c r="F77" s="26"/>
      <c r="G77" s="12"/>
      <c r="H77" s="15"/>
      <c r="I77" s="15"/>
      <c r="J77" s="12"/>
      <c r="K77" s="15"/>
      <c r="L77" s="14"/>
      <c r="M77" s="12"/>
      <c r="N77" s="15"/>
      <c r="O77" s="14"/>
      <c r="P77" s="12"/>
      <c r="Q77" s="15"/>
      <c r="R77" s="14"/>
      <c r="S77" s="12"/>
      <c r="T77" s="15"/>
      <c r="U77" s="14"/>
      <c r="V77" s="12"/>
      <c r="W77" s="15"/>
      <c r="X77" s="14"/>
      <c r="Y77" s="12"/>
      <c r="Z77" s="15"/>
      <c r="AA77" s="14"/>
    </row>
    <row r="78" spans="1:27" ht="30" customHeight="1" x14ac:dyDescent="0.25">
      <c r="B78" s="8"/>
      <c r="C78" s="8"/>
      <c r="D78" s="8"/>
      <c r="E78" s="20"/>
      <c r="F78" s="26"/>
      <c r="G78" s="12"/>
      <c r="H78" s="15"/>
      <c r="I78" s="15"/>
      <c r="J78" s="12"/>
      <c r="K78" s="15"/>
      <c r="L78" s="14"/>
      <c r="M78" s="12"/>
      <c r="N78" s="15"/>
      <c r="O78" s="14"/>
      <c r="P78" s="12"/>
      <c r="Q78" s="15"/>
      <c r="R78" s="14"/>
      <c r="S78" s="12"/>
      <c r="T78" s="15"/>
      <c r="U78" s="14"/>
      <c r="V78" s="12"/>
      <c r="W78" s="15"/>
      <c r="X78" s="14"/>
      <c r="Y78" s="12"/>
      <c r="Z78" s="15"/>
      <c r="AA78" s="14"/>
    </row>
    <row r="79" spans="1:27" ht="30" customHeight="1" x14ac:dyDescent="0.25">
      <c r="B79" s="8"/>
      <c r="C79" s="8"/>
      <c r="D79" s="8"/>
      <c r="E79" s="20"/>
      <c r="F79" s="26"/>
      <c r="G79" s="12"/>
      <c r="H79" s="15"/>
      <c r="I79" s="15"/>
      <c r="J79" s="12"/>
      <c r="K79" s="15"/>
      <c r="L79" s="14"/>
      <c r="M79" s="12"/>
      <c r="N79" s="15"/>
      <c r="O79" s="14"/>
      <c r="P79" s="12"/>
      <c r="Q79" s="15"/>
      <c r="R79" s="14"/>
      <c r="S79" s="12"/>
      <c r="T79" s="15"/>
      <c r="U79" s="14"/>
      <c r="V79" s="12"/>
      <c r="W79" s="15"/>
      <c r="X79" s="14"/>
      <c r="Y79" s="12"/>
      <c r="Z79" s="15"/>
      <c r="AA79" s="14"/>
    </row>
    <row r="80" spans="1:27" ht="30" customHeight="1" thickBot="1" x14ac:dyDescent="0.3">
      <c r="B80" s="27"/>
      <c r="C80" s="27"/>
      <c r="D80" s="27"/>
      <c r="E80" s="35"/>
      <c r="F80" s="26"/>
      <c r="G80" s="28"/>
      <c r="H80" s="17"/>
      <c r="I80" s="17"/>
      <c r="J80" s="28"/>
      <c r="K80" s="17"/>
      <c r="L80" s="29"/>
      <c r="M80" s="28"/>
      <c r="N80" s="17"/>
      <c r="O80" s="29"/>
      <c r="P80" s="28"/>
      <c r="Q80" s="17"/>
      <c r="R80" s="29"/>
      <c r="S80" s="28"/>
      <c r="T80" s="17"/>
      <c r="U80" s="29"/>
      <c r="V80" s="28"/>
      <c r="W80" s="17"/>
      <c r="X80" s="29"/>
      <c r="Y80" s="28"/>
      <c r="Z80" s="17"/>
      <c r="AA80" s="29"/>
    </row>
    <row r="81" spans="1:29" ht="30" customHeight="1" thickTop="1" x14ac:dyDescent="0.25">
      <c r="B81" s="30"/>
      <c r="C81" s="30"/>
      <c r="D81" s="30"/>
      <c r="E81" s="36"/>
      <c r="F81" s="31" t="s">
        <v>372</v>
      </c>
      <c r="G81" s="32" t="str">
        <f>IF(SUM(G70:G80)=0,"",SUM(G70:G80))</f>
        <v/>
      </c>
      <c r="H81" s="33"/>
      <c r="I81" s="33"/>
      <c r="J81" s="32" t="str">
        <f>IF(SUM(J70:J80)=0,"",SUM(J70:J80))</f>
        <v/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 t="str">
        <f>IF(SUM(V70:V80)=0,"",SUM(V70:V80))</f>
        <v/>
      </c>
      <c r="W81" s="33"/>
      <c r="X81" s="34"/>
      <c r="Y81" s="32" t="str">
        <f>IF(SUM(Y70:Y80)=0,"",SUM(Y70:Y80))</f>
        <v/>
      </c>
      <c r="Z81" s="33"/>
      <c r="AA81" s="34"/>
      <c r="AB81" s="2">
        <f>SUM(G81:AA81)</f>
        <v>0</v>
      </c>
    </row>
    <row r="82" spans="1:29" ht="30" customHeight="1" x14ac:dyDescent="0.25">
      <c r="B82" s="21"/>
      <c r="C82" s="21"/>
      <c r="D82" s="21"/>
      <c r="E82" s="23"/>
      <c r="F82" s="22" t="s">
        <v>375</v>
      </c>
      <c r="G82" s="12"/>
      <c r="H82" s="15"/>
      <c r="I82" s="15" t="str">
        <f>IF(SUM(I70:I72)=0,"",SUM(I70:I72))</f>
        <v/>
      </c>
      <c r="J82" s="12"/>
      <c r="K82" s="15"/>
      <c r="L82" s="15" t="str">
        <f>IF(SUM(L70:L72)=0,"",SUM(L70:L72))</f>
        <v/>
      </c>
      <c r="M82" s="12"/>
      <c r="N82" s="15"/>
      <c r="O82" s="15" t="str">
        <f>IF(SUM(O70:O72)=0,"",SUM(O70:O72))</f>
        <v/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 t="str">
        <f>IF(SUM(X70:X72)=0,"",SUM(X70:X72))</f>
        <v/>
      </c>
      <c r="Y82" s="12"/>
      <c r="Z82" s="15"/>
      <c r="AA82" s="15" t="str">
        <f>IF(SUM(AA70:AA72)=0,"",SUM(AA70:AA72))</f>
        <v/>
      </c>
      <c r="AB82" s="2">
        <f>SUM(G82:AA82)</f>
        <v>0</v>
      </c>
      <c r="AC82" s="3">
        <f>INT(SUM(G82:AA82)/3)</f>
        <v>0</v>
      </c>
    </row>
    <row r="83" spans="1:29" ht="30" customHeight="1" thickBot="1" x14ac:dyDescent="0.3">
      <c r="B83" s="21"/>
      <c r="C83" s="21"/>
      <c r="D83" s="21"/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/>
      <c r="C84" s="21"/>
      <c r="D84" s="21"/>
      <c r="E84" s="24"/>
      <c r="F84" s="18"/>
      <c r="G84" s="124">
        <f>IF((AB81-AC82)&lt;0,0,AB81-AC82)</f>
        <v>0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/>
      <c r="C85" s="21"/>
      <c r="D85" s="21"/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/>
      <c r="C86" s="21"/>
      <c r="D86" s="21"/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/>
      <c r="C87" s="21"/>
      <c r="D87" s="21"/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f>A1</f>
        <v>5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5</v>
      </c>
      <c r="F89" s="143"/>
      <c r="G89" s="143"/>
      <c r="H89" s="143"/>
      <c r="I89" s="143"/>
      <c r="J89" s="144">
        <f>INDEX(Diary!$C:$C,MATCH(A89,Diary!$A:$A,0))</f>
        <v>41925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TOLLER BOYS 13</v>
      </c>
      <c r="C91" s="131"/>
      <c r="D91" s="132"/>
      <c r="E91" s="136" t="str">
        <f>INDEX(Owners!$A:$A,MATCH(B91,Owners!$B:$B,0))</f>
        <v>Paul Fairhurst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f>A4+2</f>
        <v>36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/>
      <c r="C93" s="8"/>
      <c r="D93" s="8"/>
      <c r="E93" s="84"/>
      <c r="F93" s="26"/>
      <c r="G93" s="9"/>
      <c r="H93" s="10" t="s">
        <v>397</v>
      </c>
      <c r="I93" s="11"/>
      <c r="J93" s="12"/>
      <c r="K93" s="13" t="s">
        <v>397</v>
      </c>
      <c r="L93" s="14"/>
      <c r="M93" s="12"/>
      <c r="N93" s="13" t="s">
        <v>397</v>
      </c>
      <c r="O93" s="14"/>
      <c r="P93" s="12"/>
      <c r="Q93" s="13" t="s">
        <v>397</v>
      </c>
      <c r="R93" s="14"/>
      <c r="S93" s="12"/>
      <c r="T93" s="13" t="s">
        <v>397</v>
      </c>
      <c r="U93" s="14"/>
      <c r="V93" s="12"/>
      <c r="W93" s="13" t="s">
        <v>397</v>
      </c>
      <c r="X93" s="14"/>
      <c r="Y93" s="12"/>
      <c r="Z93" s="13" t="s">
        <v>397</v>
      </c>
      <c r="AA93" s="14"/>
    </row>
    <row r="94" spans="1:29" ht="30" customHeight="1" x14ac:dyDescent="0.25">
      <c r="B94" s="8"/>
      <c r="C94" s="8"/>
      <c r="D94" s="8"/>
      <c r="E94" s="8"/>
      <c r="F94" s="26"/>
      <c r="G94" s="12"/>
      <c r="H94" s="13" t="s">
        <v>397</v>
      </c>
      <c r="I94" s="15"/>
      <c r="J94" s="12"/>
      <c r="K94" s="13" t="s">
        <v>397</v>
      </c>
      <c r="L94" s="14"/>
      <c r="M94" s="12"/>
      <c r="N94" s="13" t="s">
        <v>397</v>
      </c>
      <c r="O94" s="14"/>
      <c r="P94" s="12"/>
      <c r="Q94" s="13" t="s">
        <v>397</v>
      </c>
      <c r="R94" s="14"/>
      <c r="S94" s="12"/>
      <c r="T94" s="13" t="s">
        <v>397</v>
      </c>
      <c r="U94" s="14"/>
      <c r="V94" s="12"/>
      <c r="W94" s="13" t="s">
        <v>397</v>
      </c>
      <c r="X94" s="14"/>
      <c r="Y94" s="12"/>
      <c r="Z94" s="13" t="s">
        <v>397</v>
      </c>
      <c r="AA94" s="14"/>
    </row>
    <row r="95" spans="1:29" ht="30" customHeight="1" x14ac:dyDescent="0.25">
      <c r="B95" s="8"/>
      <c r="C95" s="8"/>
      <c r="D95" s="8"/>
      <c r="E95" s="8"/>
      <c r="F95" s="26"/>
      <c r="G95" s="12"/>
      <c r="H95" s="13" t="s">
        <v>397</v>
      </c>
      <c r="I95" s="15"/>
      <c r="J95" s="12"/>
      <c r="K95" s="13" t="s">
        <v>397</v>
      </c>
      <c r="L95" s="14"/>
      <c r="M95" s="12"/>
      <c r="N95" s="13" t="s">
        <v>397</v>
      </c>
      <c r="O95" s="14"/>
      <c r="P95" s="12"/>
      <c r="Q95" s="13" t="s">
        <v>397</v>
      </c>
      <c r="R95" s="14"/>
      <c r="S95" s="12"/>
      <c r="T95" s="13" t="s">
        <v>397</v>
      </c>
      <c r="U95" s="14"/>
      <c r="V95" s="12"/>
      <c r="W95" s="13" t="s">
        <v>397</v>
      </c>
      <c r="X95" s="14"/>
      <c r="Y95" s="12"/>
      <c r="Z95" s="13" t="s">
        <v>397</v>
      </c>
      <c r="AA95" s="14"/>
    </row>
    <row r="96" spans="1:29" ht="30" customHeight="1" x14ac:dyDescent="0.25">
      <c r="B96" s="8"/>
      <c r="C96" s="8"/>
      <c r="D96" s="8"/>
      <c r="E96" s="8"/>
      <c r="F96" s="26"/>
      <c r="G96" s="12"/>
      <c r="H96" s="15"/>
      <c r="I96" s="15"/>
      <c r="J96" s="12"/>
      <c r="K96" s="15"/>
      <c r="L96" s="14"/>
      <c r="M96" s="12"/>
      <c r="N96" s="15"/>
      <c r="O96" s="14"/>
      <c r="P96" s="12"/>
      <c r="Q96" s="15"/>
      <c r="R96" s="14"/>
      <c r="S96" s="12"/>
      <c r="T96" s="15"/>
      <c r="U96" s="14"/>
      <c r="V96" s="12"/>
      <c r="W96" s="15"/>
      <c r="X96" s="14"/>
      <c r="Y96" s="12"/>
      <c r="Z96" s="15"/>
      <c r="AA96" s="14"/>
    </row>
    <row r="97" spans="2:29" ht="30" customHeight="1" x14ac:dyDescent="0.25">
      <c r="B97" s="8"/>
      <c r="C97" s="8"/>
      <c r="D97" s="8"/>
      <c r="E97" s="8"/>
      <c r="F97" s="26"/>
      <c r="G97" s="12"/>
      <c r="H97" s="15"/>
      <c r="I97" s="15"/>
      <c r="J97" s="12"/>
      <c r="K97" s="15"/>
      <c r="L97" s="14"/>
      <c r="M97" s="12"/>
      <c r="N97" s="15"/>
      <c r="O97" s="14"/>
      <c r="P97" s="12"/>
      <c r="Q97" s="15"/>
      <c r="R97" s="14"/>
      <c r="S97" s="12"/>
      <c r="T97" s="15"/>
      <c r="U97" s="14"/>
      <c r="V97" s="12"/>
      <c r="W97" s="15"/>
      <c r="X97" s="14"/>
      <c r="Y97" s="12"/>
      <c r="Z97" s="15"/>
      <c r="AA97" s="14"/>
    </row>
    <row r="98" spans="2:29" ht="30" customHeight="1" x14ac:dyDescent="0.25">
      <c r="B98" s="8"/>
      <c r="C98" s="8"/>
      <c r="D98" s="8"/>
      <c r="E98" s="8"/>
      <c r="F98" s="26"/>
      <c r="G98" s="12"/>
      <c r="H98" s="15"/>
      <c r="I98" s="15"/>
      <c r="J98" s="12"/>
      <c r="K98" s="15"/>
      <c r="L98" s="14"/>
      <c r="M98" s="12"/>
      <c r="N98" s="15"/>
      <c r="O98" s="14"/>
      <c r="P98" s="12"/>
      <c r="Q98" s="15"/>
      <c r="R98" s="14"/>
      <c r="S98" s="12"/>
      <c r="T98" s="15"/>
      <c r="U98" s="14"/>
      <c r="V98" s="12"/>
      <c r="W98" s="15"/>
      <c r="X98" s="14"/>
      <c r="Y98" s="12"/>
      <c r="Z98" s="15"/>
      <c r="AA98" s="14"/>
    </row>
    <row r="99" spans="2:29" ht="30" customHeight="1" x14ac:dyDescent="0.25">
      <c r="B99" s="8"/>
      <c r="C99" s="8"/>
      <c r="D99" s="8"/>
      <c r="E99" s="8"/>
      <c r="F99" s="26"/>
      <c r="G99" s="12"/>
      <c r="H99" s="15"/>
      <c r="I99" s="15"/>
      <c r="J99" s="12"/>
      <c r="K99" s="15"/>
      <c r="L99" s="14"/>
      <c r="M99" s="12"/>
      <c r="N99" s="15"/>
      <c r="O99" s="14"/>
      <c r="P99" s="12"/>
      <c r="Q99" s="15"/>
      <c r="R99" s="14"/>
      <c r="S99" s="12"/>
      <c r="T99" s="15"/>
      <c r="U99" s="14"/>
      <c r="V99" s="12"/>
      <c r="W99" s="15"/>
      <c r="X99" s="14"/>
      <c r="Y99" s="12"/>
      <c r="Z99" s="15"/>
      <c r="AA99" s="14"/>
    </row>
    <row r="100" spans="2:29" ht="30" customHeight="1" x14ac:dyDescent="0.25">
      <c r="B100" s="8"/>
      <c r="C100" s="8"/>
      <c r="D100" s="8"/>
      <c r="E100" s="8"/>
      <c r="F100" s="26"/>
      <c r="G100" s="12"/>
      <c r="H100" s="15"/>
      <c r="I100" s="15"/>
      <c r="J100" s="12"/>
      <c r="K100" s="15"/>
      <c r="L100" s="14"/>
      <c r="M100" s="12"/>
      <c r="N100" s="15"/>
      <c r="O100" s="14"/>
      <c r="P100" s="12"/>
      <c r="Q100" s="15"/>
      <c r="R100" s="14"/>
      <c r="S100" s="12"/>
      <c r="T100" s="15"/>
      <c r="U100" s="14"/>
      <c r="V100" s="12"/>
      <c r="W100" s="15"/>
      <c r="X100" s="14"/>
      <c r="Y100" s="12"/>
      <c r="Z100" s="15"/>
      <c r="AA100" s="14"/>
    </row>
    <row r="101" spans="2:29" ht="30" customHeight="1" x14ac:dyDescent="0.25">
      <c r="B101" s="8"/>
      <c r="C101" s="8"/>
      <c r="D101" s="8"/>
      <c r="E101" s="8"/>
      <c r="F101" s="26"/>
      <c r="G101" s="12"/>
      <c r="H101" s="15"/>
      <c r="I101" s="15"/>
      <c r="J101" s="12"/>
      <c r="K101" s="15"/>
      <c r="L101" s="14"/>
      <c r="M101" s="12"/>
      <c r="N101" s="15"/>
      <c r="O101" s="14"/>
      <c r="P101" s="12"/>
      <c r="Q101" s="15"/>
      <c r="R101" s="14"/>
      <c r="S101" s="12"/>
      <c r="T101" s="15"/>
      <c r="U101" s="14"/>
      <c r="V101" s="12"/>
      <c r="W101" s="15"/>
      <c r="X101" s="14"/>
      <c r="Y101" s="12"/>
      <c r="Z101" s="15"/>
      <c r="AA101" s="14"/>
    </row>
    <row r="102" spans="2:29" ht="30" customHeight="1" x14ac:dyDescent="0.25">
      <c r="B102" s="8"/>
      <c r="C102" s="8"/>
      <c r="D102" s="8"/>
      <c r="E102" s="8"/>
      <c r="F102" s="26"/>
      <c r="G102" s="12"/>
      <c r="H102" s="15"/>
      <c r="I102" s="15"/>
      <c r="J102" s="12"/>
      <c r="K102" s="15"/>
      <c r="L102" s="14"/>
      <c r="M102" s="12"/>
      <c r="N102" s="15"/>
      <c r="O102" s="14"/>
      <c r="P102" s="12"/>
      <c r="Q102" s="15"/>
      <c r="R102" s="14"/>
      <c r="S102" s="12"/>
      <c r="T102" s="15"/>
      <c r="U102" s="14"/>
      <c r="V102" s="12"/>
      <c r="W102" s="15"/>
      <c r="X102" s="14"/>
      <c r="Y102" s="12"/>
      <c r="Z102" s="15"/>
      <c r="AA102" s="14"/>
    </row>
    <row r="103" spans="2:29" ht="30" customHeight="1" thickBot="1" x14ac:dyDescent="0.3">
      <c r="B103" s="27"/>
      <c r="C103" s="27"/>
      <c r="D103" s="27"/>
      <c r="E103" s="27"/>
      <c r="F103" s="26"/>
      <c r="G103" s="28"/>
      <c r="H103" s="17"/>
      <c r="I103" s="17"/>
      <c r="J103" s="28"/>
      <c r="K103" s="17"/>
      <c r="L103" s="29"/>
      <c r="M103" s="28"/>
      <c r="N103" s="17"/>
      <c r="O103" s="29"/>
      <c r="P103" s="28"/>
      <c r="Q103" s="17"/>
      <c r="R103" s="29"/>
      <c r="S103" s="28"/>
      <c r="T103" s="17"/>
      <c r="U103" s="29"/>
      <c r="V103" s="28"/>
      <c r="W103" s="17"/>
      <c r="X103" s="29"/>
      <c r="Y103" s="28"/>
      <c r="Z103" s="17"/>
      <c r="AA103" s="29"/>
    </row>
    <row r="104" spans="2:29" ht="30" customHeight="1" thickTop="1" x14ac:dyDescent="0.25">
      <c r="B104" s="30"/>
      <c r="C104" s="30"/>
      <c r="D104" s="30"/>
      <c r="E104" s="30"/>
      <c r="F104" s="31" t="s">
        <v>372</v>
      </c>
      <c r="G104" s="32" t="str">
        <f>IF(SUM(G93:G103)=0,"",SUM(G93:G103))</f>
        <v/>
      </c>
      <c r="H104" s="33"/>
      <c r="I104" s="33"/>
      <c r="J104" s="32" t="str">
        <f>IF(SUM(J93:J103)=0,"",SUM(J93:J103))</f>
        <v/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 t="str">
        <f>IF(SUM(V93:V103)=0,"",SUM(V93:V103))</f>
        <v/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0</v>
      </c>
    </row>
    <row r="105" spans="2:29" ht="30" customHeight="1" x14ac:dyDescent="0.25">
      <c r="B105" s="21"/>
      <c r="C105" s="21"/>
      <c r="D105" s="21"/>
      <c r="E105" s="21"/>
      <c r="F105" s="22" t="s">
        <v>375</v>
      </c>
      <c r="G105" s="12"/>
      <c r="H105" s="15"/>
      <c r="I105" s="15" t="str">
        <f>IF(SUM(I93:I95)=0,"",SUM(I93:I95))</f>
        <v/>
      </c>
      <c r="J105" s="12"/>
      <c r="K105" s="15"/>
      <c r="L105" s="15" t="str">
        <f>IF(SUM(L93:L95)=0,"",SUM(L93:L95))</f>
        <v/>
      </c>
      <c r="M105" s="12"/>
      <c r="N105" s="15"/>
      <c r="O105" s="15" t="str">
        <f>IF(SUM(O93:O95)=0,"",SUM(O93:O95))</f>
        <v/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 t="str">
        <f>IF(SUM(X93:X95)=0,"",SUM(X93:X95))</f>
        <v/>
      </c>
      <c r="Y105" s="12"/>
      <c r="Z105" s="15"/>
      <c r="AA105" s="15" t="str">
        <f>IF(SUM(AA93:AA95)=0,"",SUM(AA93:AA95))</f>
        <v/>
      </c>
      <c r="AB105" s="2">
        <f>SUM(G105:AA105)</f>
        <v>0</v>
      </c>
      <c r="AC105" s="3">
        <f>INT(SUM(G105:AA105)/3)</f>
        <v>0</v>
      </c>
    </row>
    <row r="106" spans="2:29" ht="30" customHeight="1" thickBot="1" x14ac:dyDescent="0.3">
      <c r="B106" s="21"/>
      <c r="C106" s="21"/>
      <c r="D106" s="21"/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/>
      <c r="C107" s="21"/>
      <c r="D107" s="21"/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/>
      <c r="C108" s="21"/>
      <c r="D108" s="21"/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/>
      <c r="C109" s="21"/>
      <c r="D109" s="21"/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/>
      <c r="C110" s="21"/>
      <c r="D110" s="21"/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SPORTING ANATTYJACKET</v>
      </c>
      <c r="C112" s="131"/>
      <c r="D112" s="132"/>
      <c r="E112" s="136" t="str">
        <f>INDEX(Owners!$A:$A,MATCH(B112,Owners!$B:$B,0))</f>
        <v>Graham Miller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f>A4+2</f>
        <v>36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/>
      <c r="C114" s="8"/>
      <c r="D114" s="8"/>
      <c r="E114" s="85"/>
      <c r="F114" s="26"/>
      <c r="G114" s="9"/>
      <c r="H114" s="10" t="s">
        <v>397</v>
      </c>
      <c r="I114" s="11"/>
      <c r="J114" s="12"/>
      <c r="K114" s="13" t="s">
        <v>397</v>
      </c>
      <c r="L114" s="14"/>
      <c r="M114" s="12"/>
      <c r="N114" s="13" t="s">
        <v>397</v>
      </c>
      <c r="O114" s="14"/>
      <c r="P114" s="12"/>
      <c r="Q114" s="13" t="s">
        <v>397</v>
      </c>
      <c r="R114" s="14"/>
      <c r="S114" s="12"/>
      <c r="T114" s="13" t="s">
        <v>397</v>
      </c>
      <c r="U114" s="14"/>
      <c r="V114" s="12"/>
      <c r="W114" s="13" t="s">
        <v>397</v>
      </c>
      <c r="X114" s="14"/>
      <c r="Y114" s="12"/>
      <c r="Z114" s="13" t="s">
        <v>397</v>
      </c>
      <c r="AA114" s="14"/>
    </row>
    <row r="115" spans="1:29" ht="30" customHeight="1" x14ac:dyDescent="0.25">
      <c r="B115" s="8"/>
      <c r="C115" s="8"/>
      <c r="D115" s="8"/>
      <c r="E115" s="20"/>
      <c r="F115" s="26"/>
      <c r="G115" s="12"/>
      <c r="H115" s="13" t="s">
        <v>397</v>
      </c>
      <c r="I115" s="15"/>
      <c r="J115" s="12"/>
      <c r="K115" s="13" t="s">
        <v>397</v>
      </c>
      <c r="L115" s="14"/>
      <c r="M115" s="12"/>
      <c r="N115" s="13" t="s">
        <v>397</v>
      </c>
      <c r="O115" s="14"/>
      <c r="P115" s="12"/>
      <c r="Q115" s="13" t="s">
        <v>397</v>
      </c>
      <c r="R115" s="14"/>
      <c r="S115" s="12"/>
      <c r="T115" s="13" t="s">
        <v>397</v>
      </c>
      <c r="U115" s="14"/>
      <c r="V115" s="12"/>
      <c r="W115" s="13" t="s">
        <v>397</v>
      </c>
      <c r="X115" s="14"/>
      <c r="Y115" s="12"/>
      <c r="Z115" s="13" t="s">
        <v>397</v>
      </c>
      <c r="AA115" s="14"/>
    </row>
    <row r="116" spans="1:29" ht="30" customHeight="1" x14ac:dyDescent="0.25">
      <c r="B116" s="8"/>
      <c r="C116" s="8"/>
      <c r="D116" s="8"/>
      <c r="E116" s="20"/>
      <c r="F116" s="26"/>
      <c r="G116" s="12"/>
      <c r="H116" s="13" t="s">
        <v>397</v>
      </c>
      <c r="I116" s="15"/>
      <c r="J116" s="12"/>
      <c r="K116" s="13" t="s">
        <v>397</v>
      </c>
      <c r="L116" s="14"/>
      <c r="M116" s="12"/>
      <c r="N116" s="13" t="s">
        <v>397</v>
      </c>
      <c r="O116" s="14"/>
      <c r="P116" s="12"/>
      <c r="Q116" s="13" t="s">
        <v>397</v>
      </c>
      <c r="R116" s="14"/>
      <c r="S116" s="12"/>
      <c r="T116" s="13" t="s">
        <v>397</v>
      </c>
      <c r="U116" s="14"/>
      <c r="V116" s="12"/>
      <c r="W116" s="13" t="s">
        <v>397</v>
      </c>
      <c r="X116" s="14"/>
      <c r="Y116" s="12"/>
      <c r="Z116" s="13" t="s">
        <v>397</v>
      </c>
      <c r="AA116" s="14"/>
    </row>
    <row r="117" spans="1:29" ht="30" customHeight="1" x14ac:dyDescent="0.25">
      <c r="B117" s="8"/>
      <c r="C117" s="8"/>
      <c r="D117" s="8"/>
      <c r="E117" s="20"/>
      <c r="F117" s="26"/>
      <c r="G117" s="12"/>
      <c r="H117" s="15"/>
      <c r="I117" s="15"/>
      <c r="J117" s="12"/>
      <c r="K117" s="15"/>
      <c r="L117" s="14"/>
      <c r="M117" s="12"/>
      <c r="N117" s="15"/>
      <c r="O117" s="14"/>
      <c r="P117" s="12"/>
      <c r="Q117" s="15"/>
      <c r="R117" s="14"/>
      <c r="S117" s="12"/>
      <c r="T117" s="15"/>
      <c r="U117" s="14"/>
      <c r="V117" s="12"/>
      <c r="W117" s="15"/>
      <c r="X117" s="14"/>
      <c r="Y117" s="12"/>
      <c r="Z117" s="15"/>
      <c r="AA117" s="14"/>
    </row>
    <row r="118" spans="1:29" ht="30" customHeight="1" x14ac:dyDescent="0.25">
      <c r="B118" s="8"/>
      <c r="C118" s="8"/>
      <c r="D118" s="8"/>
      <c r="E118" s="20"/>
      <c r="F118" s="26"/>
      <c r="G118" s="12"/>
      <c r="H118" s="15"/>
      <c r="I118" s="15"/>
      <c r="J118" s="12"/>
      <c r="K118" s="15"/>
      <c r="L118" s="14"/>
      <c r="M118" s="12"/>
      <c r="N118" s="15"/>
      <c r="O118" s="14"/>
      <c r="P118" s="12"/>
      <c r="Q118" s="15"/>
      <c r="R118" s="14"/>
      <c r="S118" s="12"/>
      <c r="T118" s="15"/>
      <c r="U118" s="14"/>
      <c r="V118" s="12"/>
      <c r="W118" s="15"/>
      <c r="X118" s="14"/>
      <c r="Y118" s="12"/>
      <c r="Z118" s="15"/>
      <c r="AA118" s="14"/>
    </row>
    <row r="119" spans="1:29" ht="30" customHeight="1" x14ac:dyDescent="0.25">
      <c r="B119" s="8"/>
      <c r="C119" s="8"/>
      <c r="D119" s="8"/>
      <c r="E119" s="20"/>
      <c r="F119" s="26"/>
      <c r="G119" s="12"/>
      <c r="H119" s="15"/>
      <c r="I119" s="15"/>
      <c r="J119" s="12"/>
      <c r="K119" s="15"/>
      <c r="L119" s="14"/>
      <c r="M119" s="12"/>
      <c r="N119" s="15"/>
      <c r="O119" s="14"/>
      <c r="P119" s="12"/>
      <c r="Q119" s="15"/>
      <c r="R119" s="14"/>
      <c r="S119" s="12"/>
      <c r="T119" s="15"/>
      <c r="U119" s="14"/>
      <c r="V119" s="12"/>
      <c r="W119" s="15"/>
      <c r="X119" s="14"/>
      <c r="Y119" s="12"/>
      <c r="Z119" s="15"/>
      <c r="AA119" s="14"/>
    </row>
    <row r="120" spans="1:29" ht="30" customHeight="1" x14ac:dyDescent="0.25">
      <c r="B120" s="8"/>
      <c r="C120" s="8"/>
      <c r="D120" s="8"/>
      <c r="E120" s="20"/>
      <c r="F120" s="26"/>
      <c r="G120" s="12"/>
      <c r="H120" s="15"/>
      <c r="I120" s="15"/>
      <c r="J120" s="12"/>
      <c r="K120" s="15"/>
      <c r="L120" s="14"/>
      <c r="M120" s="12"/>
      <c r="N120" s="15"/>
      <c r="O120" s="14"/>
      <c r="P120" s="12"/>
      <c r="Q120" s="15"/>
      <c r="R120" s="14"/>
      <c r="S120" s="12"/>
      <c r="T120" s="15"/>
      <c r="U120" s="14"/>
      <c r="V120" s="12"/>
      <c r="W120" s="15"/>
      <c r="X120" s="14"/>
      <c r="Y120" s="12"/>
      <c r="Z120" s="15"/>
      <c r="AA120" s="14"/>
    </row>
    <row r="121" spans="1:29" ht="30" customHeight="1" x14ac:dyDescent="0.25">
      <c r="B121" s="8"/>
      <c r="C121" s="8"/>
      <c r="D121" s="8"/>
      <c r="E121" s="20"/>
      <c r="F121" s="26"/>
      <c r="G121" s="12"/>
      <c r="H121" s="15"/>
      <c r="I121" s="15"/>
      <c r="J121" s="12"/>
      <c r="K121" s="15"/>
      <c r="L121" s="14"/>
      <c r="M121" s="12"/>
      <c r="N121" s="15"/>
      <c r="O121" s="14"/>
      <c r="P121" s="12"/>
      <c r="Q121" s="15"/>
      <c r="R121" s="14"/>
      <c r="S121" s="12"/>
      <c r="T121" s="15"/>
      <c r="U121" s="14"/>
      <c r="V121" s="12"/>
      <c r="W121" s="15"/>
      <c r="X121" s="14"/>
      <c r="Y121" s="12"/>
      <c r="Z121" s="15"/>
      <c r="AA121" s="14"/>
    </row>
    <row r="122" spans="1:29" ht="30" customHeight="1" x14ac:dyDescent="0.25">
      <c r="B122" s="8"/>
      <c r="C122" s="8"/>
      <c r="D122" s="8"/>
      <c r="E122" s="20"/>
      <c r="F122" s="26"/>
      <c r="G122" s="12"/>
      <c r="H122" s="15"/>
      <c r="I122" s="15"/>
      <c r="J122" s="12"/>
      <c r="K122" s="15"/>
      <c r="L122" s="14"/>
      <c r="M122" s="12"/>
      <c r="N122" s="15"/>
      <c r="O122" s="14"/>
      <c r="P122" s="12"/>
      <c r="Q122" s="15"/>
      <c r="R122" s="14"/>
      <c r="S122" s="12"/>
      <c r="T122" s="15"/>
      <c r="U122" s="14"/>
      <c r="V122" s="12"/>
      <c r="W122" s="15"/>
      <c r="X122" s="14"/>
      <c r="Y122" s="12"/>
      <c r="Z122" s="15"/>
      <c r="AA122" s="14"/>
    </row>
    <row r="123" spans="1:29" ht="30" customHeight="1" x14ac:dyDescent="0.25">
      <c r="B123" s="8"/>
      <c r="C123" s="8"/>
      <c r="D123" s="8"/>
      <c r="E123" s="20"/>
      <c r="F123" s="26"/>
      <c r="G123" s="12"/>
      <c r="H123" s="15"/>
      <c r="I123" s="15"/>
      <c r="J123" s="12"/>
      <c r="K123" s="15"/>
      <c r="L123" s="14"/>
      <c r="M123" s="12"/>
      <c r="N123" s="15"/>
      <c r="O123" s="14"/>
      <c r="P123" s="12"/>
      <c r="Q123" s="15"/>
      <c r="R123" s="14"/>
      <c r="S123" s="12"/>
      <c r="T123" s="15"/>
      <c r="U123" s="14"/>
      <c r="V123" s="12"/>
      <c r="W123" s="15"/>
      <c r="X123" s="14"/>
      <c r="Y123" s="12"/>
      <c r="Z123" s="15"/>
      <c r="AA123" s="14"/>
    </row>
    <row r="124" spans="1:29" ht="30" customHeight="1" thickBot="1" x14ac:dyDescent="0.3">
      <c r="B124" s="27"/>
      <c r="C124" s="27"/>
      <c r="D124" s="27"/>
      <c r="E124" s="35"/>
      <c r="F124" s="26"/>
      <c r="G124" s="28"/>
      <c r="H124" s="17"/>
      <c r="I124" s="17"/>
      <c r="J124" s="28"/>
      <c r="K124" s="17"/>
      <c r="L124" s="29"/>
      <c r="M124" s="28"/>
      <c r="N124" s="17"/>
      <c r="O124" s="29"/>
      <c r="P124" s="28"/>
      <c r="Q124" s="17"/>
      <c r="R124" s="29"/>
      <c r="S124" s="28"/>
      <c r="T124" s="17"/>
      <c r="U124" s="29"/>
      <c r="V124" s="28"/>
      <c r="W124" s="17"/>
      <c r="X124" s="29"/>
      <c r="Y124" s="28"/>
      <c r="Z124" s="17"/>
      <c r="AA124" s="29"/>
    </row>
    <row r="125" spans="1:29" ht="30" customHeight="1" thickTop="1" x14ac:dyDescent="0.25">
      <c r="B125" s="30"/>
      <c r="C125" s="30"/>
      <c r="D125" s="30"/>
      <c r="E125" s="36"/>
      <c r="F125" s="31" t="s">
        <v>372</v>
      </c>
      <c r="G125" s="32" t="str">
        <f>IF(SUM(G114:G124)=0,"",SUM(G114:G124))</f>
        <v/>
      </c>
      <c r="H125" s="33"/>
      <c r="I125" s="33"/>
      <c r="J125" s="32" t="str">
        <f>IF(SUM(J114:J124)=0,"",SUM(J114:J124))</f>
        <v/>
      </c>
      <c r="K125" s="33"/>
      <c r="L125" s="34"/>
      <c r="M125" s="32" t="str">
        <f>IF(SUM(M114:M124)=0,"",SUM(M114:M124))</f>
        <v/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 t="str">
        <f>IF(SUM(V114:V124)=0,"",SUM(V114:V124))</f>
        <v/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0</v>
      </c>
    </row>
    <row r="126" spans="1:29" ht="30" customHeight="1" x14ac:dyDescent="0.25">
      <c r="B126" s="21"/>
      <c r="C126" s="21"/>
      <c r="D126" s="21"/>
      <c r="E126" s="23"/>
      <c r="F126" s="22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 t="str">
        <f>IF(SUM(L114:L116)=0,"",SUM(L114:L116))</f>
        <v/>
      </c>
      <c r="M126" s="12"/>
      <c r="N126" s="15"/>
      <c r="O126" s="15" t="str">
        <f>IF(SUM(O114:O116)=0,"",SUM(O114:O116))</f>
        <v/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 t="str">
        <f>IF(SUM(X114:X116)=0,"",SUM(X114:X116))</f>
        <v/>
      </c>
      <c r="Y126" s="12"/>
      <c r="Z126" s="15"/>
      <c r="AA126" s="15" t="str">
        <f>IF(SUM(AA114:AA116)=0,"",SUM(AA114:AA116))</f>
        <v/>
      </c>
      <c r="AB126" s="2">
        <f>SUM(G126:AA126)</f>
        <v>0</v>
      </c>
      <c r="AC126" s="3">
        <f>INT(SUM(G126:AA126)/3)</f>
        <v>0</v>
      </c>
    </row>
    <row r="127" spans="1:29" ht="30" customHeight="1" thickBot="1" x14ac:dyDescent="0.3">
      <c r="B127" s="21"/>
      <c r="C127" s="21"/>
      <c r="D127" s="21"/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/>
      <c r="C128" s="21"/>
      <c r="D128" s="21"/>
      <c r="E128" s="24"/>
      <c r="F128" s="18"/>
      <c r="G128" s="124">
        <f>IF((AB125-AC126)&lt;0,0,AB125-AC126)</f>
        <v>0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/>
      <c r="C129" s="21"/>
      <c r="D129" s="21"/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/>
      <c r="C130" s="21"/>
      <c r="D130" s="21"/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/>
      <c r="C131" s="21"/>
      <c r="D131" s="21"/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f>A1</f>
        <v>5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5</v>
      </c>
      <c r="F133" s="143"/>
      <c r="G133" s="143"/>
      <c r="H133" s="143"/>
      <c r="I133" s="143"/>
      <c r="J133" s="144">
        <f>INDEX(Diary!$C:$C,MATCH(A133,Diary!$A:$A,0))</f>
        <v>41925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AJAX TREESDOWN</v>
      </c>
      <c r="C135" s="131"/>
      <c r="D135" s="132"/>
      <c r="E135" s="136" t="str">
        <f>INDEX(Owners!$A:$A,MATCH(B135,Owners!$B:$B,0))</f>
        <v>Martin Tarbuck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f>A4+3</f>
        <v>37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/>
      <c r="C137" s="8"/>
      <c r="D137" s="8"/>
      <c r="E137" s="84"/>
      <c r="F137" s="26"/>
      <c r="G137" s="9"/>
      <c r="H137" s="10" t="s">
        <v>397</v>
      </c>
      <c r="I137" s="11"/>
      <c r="J137" s="12"/>
      <c r="K137" s="13" t="s">
        <v>397</v>
      </c>
      <c r="L137" s="14"/>
      <c r="M137" s="12"/>
      <c r="N137" s="13" t="s">
        <v>397</v>
      </c>
      <c r="O137" s="14"/>
      <c r="P137" s="12"/>
      <c r="Q137" s="13" t="s">
        <v>397</v>
      </c>
      <c r="R137" s="14"/>
      <c r="S137" s="12"/>
      <c r="T137" s="13" t="s">
        <v>397</v>
      </c>
      <c r="U137" s="14"/>
      <c r="V137" s="12"/>
      <c r="W137" s="13" t="s">
        <v>397</v>
      </c>
      <c r="X137" s="14"/>
      <c r="Y137" s="12"/>
      <c r="Z137" s="13" t="s">
        <v>397</v>
      </c>
      <c r="AA137" s="14"/>
    </row>
    <row r="138" spans="1:28" ht="30" customHeight="1" x14ac:dyDescent="0.25">
      <c r="B138" s="8"/>
      <c r="C138" s="8"/>
      <c r="D138" s="8"/>
      <c r="E138" s="8"/>
      <c r="F138" s="26"/>
      <c r="G138" s="12"/>
      <c r="H138" s="13" t="s">
        <v>397</v>
      </c>
      <c r="I138" s="15"/>
      <c r="J138" s="12"/>
      <c r="K138" s="13" t="s">
        <v>397</v>
      </c>
      <c r="L138" s="14"/>
      <c r="M138" s="12"/>
      <c r="N138" s="13" t="s">
        <v>397</v>
      </c>
      <c r="O138" s="14"/>
      <c r="P138" s="12"/>
      <c r="Q138" s="13" t="s">
        <v>397</v>
      </c>
      <c r="R138" s="14"/>
      <c r="S138" s="12"/>
      <c r="T138" s="13" t="s">
        <v>397</v>
      </c>
      <c r="U138" s="14"/>
      <c r="V138" s="12"/>
      <c r="W138" s="13" t="s">
        <v>397</v>
      </c>
      <c r="X138" s="14"/>
      <c r="Y138" s="12"/>
      <c r="Z138" s="13" t="s">
        <v>397</v>
      </c>
      <c r="AA138" s="14"/>
    </row>
    <row r="139" spans="1:28" ht="30" customHeight="1" x14ac:dyDescent="0.25">
      <c r="B139" s="8"/>
      <c r="C139" s="8"/>
      <c r="D139" s="8"/>
      <c r="E139" s="8"/>
      <c r="F139" s="26"/>
      <c r="G139" s="12"/>
      <c r="H139" s="13" t="s">
        <v>397</v>
      </c>
      <c r="I139" s="15"/>
      <c r="J139" s="12"/>
      <c r="K139" s="13" t="s">
        <v>397</v>
      </c>
      <c r="L139" s="14"/>
      <c r="M139" s="12"/>
      <c r="N139" s="13" t="s">
        <v>397</v>
      </c>
      <c r="O139" s="14"/>
      <c r="P139" s="12"/>
      <c r="Q139" s="13" t="s">
        <v>397</v>
      </c>
      <c r="R139" s="14"/>
      <c r="S139" s="12"/>
      <c r="T139" s="13" t="s">
        <v>397</v>
      </c>
      <c r="U139" s="14"/>
      <c r="V139" s="12"/>
      <c r="W139" s="13" t="s">
        <v>397</v>
      </c>
      <c r="X139" s="14"/>
      <c r="Y139" s="12"/>
      <c r="Z139" s="13" t="s">
        <v>397</v>
      </c>
      <c r="AA139" s="14"/>
    </row>
    <row r="140" spans="1:28" ht="30" customHeight="1" x14ac:dyDescent="0.25">
      <c r="B140" s="8"/>
      <c r="C140" s="8"/>
      <c r="D140" s="8"/>
      <c r="E140" s="8"/>
      <c r="F140" s="26"/>
      <c r="G140" s="12"/>
      <c r="H140" s="15"/>
      <c r="I140" s="15"/>
      <c r="J140" s="12"/>
      <c r="K140" s="15"/>
      <c r="L140" s="14"/>
      <c r="M140" s="12"/>
      <c r="N140" s="15"/>
      <c r="O140" s="14"/>
      <c r="P140" s="12"/>
      <c r="Q140" s="15"/>
      <c r="R140" s="14"/>
      <c r="S140" s="12"/>
      <c r="T140" s="15"/>
      <c r="U140" s="14"/>
      <c r="V140" s="12"/>
      <c r="W140" s="15"/>
      <c r="X140" s="14"/>
      <c r="Y140" s="12"/>
      <c r="Z140" s="15"/>
      <c r="AA140" s="14"/>
    </row>
    <row r="141" spans="1:28" ht="30" customHeight="1" x14ac:dyDescent="0.25">
      <c r="B141" s="8"/>
      <c r="C141" s="8"/>
      <c r="D141" s="8"/>
      <c r="E141" s="8"/>
      <c r="F141" s="26"/>
      <c r="G141" s="12"/>
      <c r="H141" s="15"/>
      <c r="I141" s="15"/>
      <c r="J141" s="12"/>
      <c r="K141" s="15"/>
      <c r="L141" s="14"/>
      <c r="M141" s="12"/>
      <c r="N141" s="15"/>
      <c r="O141" s="14"/>
      <c r="P141" s="12"/>
      <c r="Q141" s="15"/>
      <c r="R141" s="14"/>
      <c r="S141" s="12"/>
      <c r="T141" s="15"/>
      <c r="U141" s="14"/>
      <c r="V141" s="12"/>
      <c r="W141" s="15"/>
      <c r="X141" s="14"/>
      <c r="Y141" s="12"/>
      <c r="Z141" s="15"/>
      <c r="AA141" s="14"/>
    </row>
    <row r="142" spans="1:28" ht="30" customHeight="1" x14ac:dyDescent="0.25">
      <c r="B142" s="8"/>
      <c r="C142" s="8"/>
      <c r="D142" s="8"/>
      <c r="E142" s="8"/>
      <c r="F142" s="26"/>
      <c r="G142" s="12"/>
      <c r="H142" s="15"/>
      <c r="I142" s="15"/>
      <c r="J142" s="12"/>
      <c r="K142" s="15"/>
      <c r="L142" s="14"/>
      <c r="M142" s="12"/>
      <c r="N142" s="15"/>
      <c r="O142" s="14"/>
      <c r="P142" s="12"/>
      <c r="Q142" s="15"/>
      <c r="R142" s="14"/>
      <c r="S142" s="12"/>
      <c r="T142" s="15"/>
      <c r="U142" s="14"/>
      <c r="V142" s="12"/>
      <c r="W142" s="15"/>
      <c r="X142" s="14"/>
      <c r="Y142" s="12"/>
      <c r="Z142" s="15"/>
      <c r="AA142" s="14"/>
    </row>
    <row r="143" spans="1:28" ht="30" customHeight="1" x14ac:dyDescent="0.25">
      <c r="B143" s="8"/>
      <c r="C143" s="8"/>
      <c r="D143" s="8"/>
      <c r="E143" s="8"/>
      <c r="F143" s="26"/>
      <c r="G143" s="12"/>
      <c r="H143" s="15"/>
      <c r="I143" s="15"/>
      <c r="J143" s="12"/>
      <c r="K143" s="15"/>
      <c r="L143" s="14"/>
      <c r="M143" s="12"/>
      <c r="N143" s="15"/>
      <c r="O143" s="14"/>
      <c r="P143" s="12"/>
      <c r="Q143" s="15"/>
      <c r="R143" s="14"/>
      <c r="S143" s="12"/>
      <c r="T143" s="15"/>
      <c r="U143" s="14"/>
      <c r="V143" s="12"/>
      <c r="W143" s="15"/>
      <c r="X143" s="14"/>
      <c r="Y143" s="12"/>
      <c r="Z143" s="15"/>
      <c r="AA143" s="14"/>
    </row>
    <row r="144" spans="1:28" ht="30" customHeight="1" x14ac:dyDescent="0.25">
      <c r="B144" s="8"/>
      <c r="C144" s="8"/>
      <c r="D144" s="8"/>
      <c r="E144" s="8"/>
      <c r="F144" s="26"/>
      <c r="G144" s="12"/>
      <c r="H144" s="15"/>
      <c r="I144" s="15"/>
      <c r="J144" s="12"/>
      <c r="K144" s="15"/>
      <c r="L144" s="14"/>
      <c r="M144" s="12"/>
      <c r="N144" s="15"/>
      <c r="O144" s="14"/>
      <c r="P144" s="12"/>
      <c r="Q144" s="15"/>
      <c r="R144" s="14"/>
      <c r="S144" s="12"/>
      <c r="T144" s="15"/>
      <c r="U144" s="14"/>
      <c r="V144" s="12"/>
      <c r="W144" s="15"/>
      <c r="X144" s="14"/>
      <c r="Y144" s="12"/>
      <c r="Z144" s="15"/>
      <c r="AA144" s="14"/>
    </row>
    <row r="145" spans="1:29" ht="30" customHeight="1" x14ac:dyDescent="0.25">
      <c r="B145" s="8"/>
      <c r="C145" s="8"/>
      <c r="D145" s="8"/>
      <c r="E145" s="8"/>
      <c r="F145" s="26"/>
      <c r="G145" s="12"/>
      <c r="H145" s="15"/>
      <c r="I145" s="15"/>
      <c r="J145" s="12"/>
      <c r="K145" s="15"/>
      <c r="L145" s="14"/>
      <c r="M145" s="12"/>
      <c r="N145" s="15"/>
      <c r="O145" s="14"/>
      <c r="P145" s="12"/>
      <c r="Q145" s="15"/>
      <c r="R145" s="14"/>
      <c r="S145" s="12"/>
      <c r="T145" s="15"/>
      <c r="U145" s="14"/>
      <c r="V145" s="12"/>
      <c r="W145" s="15"/>
      <c r="X145" s="14"/>
      <c r="Y145" s="12"/>
      <c r="Z145" s="15"/>
      <c r="AA145" s="14"/>
    </row>
    <row r="146" spans="1:29" ht="30" customHeight="1" x14ac:dyDescent="0.25">
      <c r="B146" s="8"/>
      <c r="C146" s="8"/>
      <c r="D146" s="8"/>
      <c r="E146" s="8"/>
      <c r="F146" s="26"/>
      <c r="G146" s="12"/>
      <c r="H146" s="15"/>
      <c r="I146" s="15"/>
      <c r="J146" s="12"/>
      <c r="K146" s="15"/>
      <c r="L146" s="14"/>
      <c r="M146" s="12"/>
      <c r="N146" s="15"/>
      <c r="O146" s="14"/>
      <c r="P146" s="12"/>
      <c r="Q146" s="15"/>
      <c r="R146" s="14"/>
      <c r="S146" s="12"/>
      <c r="T146" s="15"/>
      <c r="U146" s="14"/>
      <c r="V146" s="12"/>
      <c r="W146" s="15"/>
      <c r="X146" s="14"/>
      <c r="Y146" s="12"/>
      <c r="Z146" s="15"/>
      <c r="AA146" s="14"/>
    </row>
    <row r="147" spans="1:29" ht="30" customHeight="1" thickBot="1" x14ac:dyDescent="0.3">
      <c r="B147" s="27"/>
      <c r="C147" s="27"/>
      <c r="D147" s="27"/>
      <c r="E147" s="27"/>
      <c r="F147" s="26"/>
      <c r="G147" s="28"/>
      <c r="H147" s="17"/>
      <c r="I147" s="17"/>
      <c r="J147" s="28"/>
      <c r="K147" s="17"/>
      <c r="L147" s="29"/>
      <c r="M147" s="28"/>
      <c r="N147" s="17"/>
      <c r="O147" s="29"/>
      <c r="P147" s="28"/>
      <c r="Q147" s="17"/>
      <c r="R147" s="29"/>
      <c r="S147" s="28"/>
      <c r="T147" s="17"/>
      <c r="U147" s="29"/>
      <c r="V147" s="28"/>
      <c r="W147" s="17"/>
      <c r="X147" s="29"/>
      <c r="Y147" s="28"/>
      <c r="Z147" s="17"/>
      <c r="AA147" s="29"/>
    </row>
    <row r="148" spans="1:29" ht="30" customHeight="1" thickTop="1" x14ac:dyDescent="0.25">
      <c r="B148" s="30"/>
      <c r="C148" s="30"/>
      <c r="D148" s="30"/>
      <c r="E148" s="30"/>
      <c r="F148" s="31" t="s">
        <v>372</v>
      </c>
      <c r="G148" s="32" t="str">
        <f>IF(SUM(G137:G147)=0,"",SUM(G137:G147))</f>
        <v/>
      </c>
      <c r="H148" s="33"/>
      <c r="I148" s="33"/>
      <c r="J148" s="32" t="str">
        <f>IF(SUM(J137:J147)=0,"",SUM(J137:J147))</f>
        <v/>
      </c>
      <c r="K148" s="33"/>
      <c r="L148" s="34"/>
      <c r="M148" s="32" t="str">
        <f>IF(SUM(M137:M147)=0,"",SUM(M137:M147))</f>
        <v/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 t="str">
        <f>IF(SUM(V137:V147)=0,"",SUM(V137:V147))</f>
        <v/>
      </c>
      <c r="W148" s="33"/>
      <c r="X148" s="34"/>
      <c r="Y148" s="32" t="str">
        <f>IF(SUM(Y137:Y147)=0,"",SUM(Y137:Y147))</f>
        <v/>
      </c>
      <c r="Z148" s="33"/>
      <c r="AA148" s="34"/>
      <c r="AB148" s="2">
        <f>SUM(G148:AA148)</f>
        <v>0</v>
      </c>
    </row>
    <row r="149" spans="1:29" ht="30" customHeight="1" x14ac:dyDescent="0.25">
      <c r="B149" s="21"/>
      <c r="C149" s="21"/>
      <c r="D149" s="21"/>
      <c r="E149" s="21"/>
      <c r="F149" s="22" t="s">
        <v>375</v>
      </c>
      <c r="G149" s="12"/>
      <c r="H149" s="15"/>
      <c r="I149" s="15" t="str">
        <f>IF(SUM(I137:I139)=0,"",SUM(I137:I139))</f>
        <v/>
      </c>
      <c r="J149" s="12"/>
      <c r="K149" s="15"/>
      <c r="L149" s="15" t="str">
        <f>IF(SUM(L137:L139)=0,"",SUM(L137:L139))</f>
        <v/>
      </c>
      <c r="M149" s="12"/>
      <c r="N149" s="15"/>
      <c r="O149" s="15" t="str">
        <f>IF(SUM(O137:O139)=0,"",SUM(O137:O139))</f>
        <v/>
      </c>
      <c r="P149" s="12"/>
      <c r="Q149" s="15"/>
      <c r="R149" s="15" t="str">
        <f>IF(SUM(R137:R139)=0,"",SUM(R137:R139))</f>
        <v/>
      </c>
      <c r="S149" s="12"/>
      <c r="T149" s="15"/>
      <c r="U149" s="15" t="str">
        <f>IF(SUM(U137:U139)=0,"",SUM(U137:U139))</f>
        <v/>
      </c>
      <c r="V149" s="12"/>
      <c r="W149" s="15"/>
      <c r="X149" s="15" t="str">
        <f>IF(SUM(X137:X139)=0,"",SUM(X137:X139))</f>
        <v/>
      </c>
      <c r="Y149" s="12"/>
      <c r="Z149" s="15"/>
      <c r="AA149" s="15" t="str">
        <f>IF(SUM(AA137:AA139)=0,"",SUM(AA137:AA139))</f>
        <v/>
      </c>
      <c r="AB149" s="2">
        <f>SUM(G149:AA149)</f>
        <v>0</v>
      </c>
      <c r="AC149" s="3">
        <f>INT(SUM(G149:AA149)/3)</f>
        <v>0</v>
      </c>
    </row>
    <row r="150" spans="1:29" ht="30" customHeight="1" thickBot="1" x14ac:dyDescent="0.3">
      <c r="B150" s="21"/>
      <c r="C150" s="21"/>
      <c r="D150" s="21"/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/>
      <c r="C151" s="21"/>
      <c r="D151" s="21"/>
      <c r="E151" s="21"/>
      <c r="F151" s="18"/>
      <c r="G151" s="124">
        <f>IF((AB148-AC149)&lt;0,0,AB148-AC149)</f>
        <v>0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/>
      <c r="C152" s="21"/>
      <c r="D152" s="21"/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/>
      <c r="C153" s="21"/>
      <c r="D153" s="21"/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/>
      <c r="C154" s="21"/>
      <c r="D154" s="21"/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BREAST HOMAGE ALBION</v>
      </c>
      <c r="C156" s="131"/>
      <c r="D156" s="132"/>
      <c r="E156" s="136" t="str">
        <f>INDEX(Owners!$A:$A,MATCH(B156,Owners!$B:$B,0))</f>
        <v>Andy Clucas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f>A4+3</f>
        <v>37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/>
      <c r="C158" s="8"/>
      <c r="D158" s="8"/>
      <c r="E158" s="85"/>
      <c r="F158" s="26"/>
      <c r="G158" s="9"/>
      <c r="H158" s="10" t="s">
        <v>397</v>
      </c>
      <c r="I158" s="11"/>
      <c r="J158" s="12"/>
      <c r="K158" s="13" t="s">
        <v>397</v>
      </c>
      <c r="L158" s="14"/>
      <c r="M158" s="12"/>
      <c r="N158" s="13" t="s">
        <v>397</v>
      </c>
      <c r="O158" s="14"/>
      <c r="P158" s="12"/>
      <c r="Q158" s="13" t="s">
        <v>397</v>
      </c>
      <c r="R158" s="14"/>
      <c r="S158" s="12"/>
      <c r="T158" s="13" t="s">
        <v>397</v>
      </c>
      <c r="U158" s="14"/>
      <c r="V158" s="12"/>
      <c r="W158" s="13" t="s">
        <v>397</v>
      </c>
      <c r="X158" s="14"/>
      <c r="Y158" s="12"/>
      <c r="Z158" s="13" t="s">
        <v>397</v>
      </c>
      <c r="AA158" s="14"/>
    </row>
    <row r="159" spans="1:29" ht="30" customHeight="1" x14ac:dyDescent="0.25">
      <c r="B159" s="8"/>
      <c r="C159" s="8"/>
      <c r="D159" s="8"/>
      <c r="E159" s="20"/>
      <c r="F159" s="26"/>
      <c r="G159" s="12"/>
      <c r="H159" s="13" t="s">
        <v>397</v>
      </c>
      <c r="I159" s="15"/>
      <c r="J159" s="12"/>
      <c r="K159" s="13" t="s">
        <v>397</v>
      </c>
      <c r="L159" s="14"/>
      <c r="M159" s="12"/>
      <c r="N159" s="13" t="s">
        <v>397</v>
      </c>
      <c r="O159" s="14"/>
      <c r="P159" s="12"/>
      <c r="Q159" s="13" t="s">
        <v>397</v>
      </c>
      <c r="R159" s="14"/>
      <c r="S159" s="12"/>
      <c r="T159" s="13" t="s">
        <v>397</v>
      </c>
      <c r="U159" s="14"/>
      <c r="V159" s="12"/>
      <c r="W159" s="13" t="s">
        <v>397</v>
      </c>
      <c r="X159" s="14"/>
      <c r="Y159" s="12"/>
      <c r="Z159" s="13" t="s">
        <v>397</v>
      </c>
      <c r="AA159" s="14"/>
    </row>
    <row r="160" spans="1:29" ht="30" customHeight="1" x14ac:dyDescent="0.25">
      <c r="B160" s="8"/>
      <c r="C160" s="8"/>
      <c r="D160" s="8"/>
      <c r="E160" s="20"/>
      <c r="F160" s="26"/>
      <c r="G160" s="12"/>
      <c r="H160" s="13" t="s">
        <v>397</v>
      </c>
      <c r="I160" s="15"/>
      <c r="J160" s="12"/>
      <c r="K160" s="13" t="s">
        <v>397</v>
      </c>
      <c r="L160" s="14"/>
      <c r="M160" s="12"/>
      <c r="N160" s="13" t="s">
        <v>397</v>
      </c>
      <c r="O160" s="14"/>
      <c r="P160" s="12"/>
      <c r="Q160" s="13" t="s">
        <v>397</v>
      </c>
      <c r="R160" s="14"/>
      <c r="S160" s="12"/>
      <c r="T160" s="13" t="s">
        <v>397</v>
      </c>
      <c r="U160" s="14"/>
      <c r="V160" s="12"/>
      <c r="W160" s="13" t="s">
        <v>397</v>
      </c>
      <c r="X160" s="14"/>
      <c r="Y160" s="12"/>
      <c r="Z160" s="13" t="s">
        <v>397</v>
      </c>
      <c r="AA160" s="14"/>
    </row>
    <row r="161" spans="2:29" ht="30" customHeight="1" x14ac:dyDescent="0.25">
      <c r="B161" s="8"/>
      <c r="C161" s="8"/>
      <c r="D161" s="8"/>
      <c r="E161" s="20"/>
      <c r="F161" s="26"/>
      <c r="G161" s="12"/>
      <c r="H161" s="15"/>
      <c r="I161" s="15"/>
      <c r="J161" s="12"/>
      <c r="K161" s="15"/>
      <c r="L161" s="14"/>
      <c r="M161" s="12"/>
      <c r="N161" s="15"/>
      <c r="O161" s="14"/>
      <c r="P161" s="12"/>
      <c r="Q161" s="15"/>
      <c r="R161" s="14"/>
      <c r="S161" s="12"/>
      <c r="T161" s="15"/>
      <c r="U161" s="14"/>
      <c r="V161" s="12"/>
      <c r="W161" s="15"/>
      <c r="X161" s="14"/>
      <c r="Y161" s="12"/>
      <c r="Z161" s="15"/>
      <c r="AA161" s="14"/>
    </row>
    <row r="162" spans="2:29" ht="30" customHeight="1" x14ac:dyDescent="0.25">
      <c r="B162" s="8"/>
      <c r="C162" s="8"/>
      <c r="D162" s="8"/>
      <c r="E162" s="20"/>
      <c r="F162" s="26"/>
      <c r="G162" s="12"/>
      <c r="H162" s="15"/>
      <c r="I162" s="15"/>
      <c r="J162" s="12"/>
      <c r="K162" s="15"/>
      <c r="L162" s="14"/>
      <c r="M162" s="12"/>
      <c r="N162" s="15"/>
      <c r="O162" s="14"/>
      <c r="P162" s="12"/>
      <c r="Q162" s="15"/>
      <c r="R162" s="14"/>
      <c r="S162" s="12"/>
      <c r="T162" s="15"/>
      <c r="U162" s="14"/>
      <c r="V162" s="12"/>
      <c r="W162" s="15"/>
      <c r="X162" s="14"/>
      <c r="Y162" s="12"/>
      <c r="Z162" s="15"/>
      <c r="AA162" s="14"/>
    </row>
    <row r="163" spans="2:29" ht="30" customHeight="1" x14ac:dyDescent="0.25">
      <c r="B163" s="8"/>
      <c r="C163" s="8"/>
      <c r="D163" s="8"/>
      <c r="E163" s="20"/>
      <c r="F163" s="26"/>
      <c r="G163" s="12"/>
      <c r="H163" s="15"/>
      <c r="I163" s="15"/>
      <c r="J163" s="12"/>
      <c r="K163" s="15"/>
      <c r="L163" s="14"/>
      <c r="M163" s="12"/>
      <c r="N163" s="15"/>
      <c r="O163" s="14"/>
      <c r="P163" s="12"/>
      <c r="Q163" s="15"/>
      <c r="R163" s="14"/>
      <c r="S163" s="12"/>
      <c r="T163" s="15"/>
      <c r="U163" s="14"/>
      <c r="V163" s="12"/>
      <c r="W163" s="15"/>
      <c r="X163" s="14"/>
      <c r="Y163" s="12"/>
      <c r="Z163" s="15"/>
      <c r="AA163" s="14"/>
    </row>
    <row r="164" spans="2:29" ht="30" customHeight="1" x14ac:dyDescent="0.25">
      <c r="B164" s="8"/>
      <c r="C164" s="8"/>
      <c r="D164" s="8"/>
      <c r="E164" s="20"/>
      <c r="F164" s="26"/>
      <c r="G164" s="12"/>
      <c r="H164" s="15"/>
      <c r="I164" s="15"/>
      <c r="J164" s="12"/>
      <c r="K164" s="15"/>
      <c r="L164" s="14"/>
      <c r="M164" s="12"/>
      <c r="N164" s="15"/>
      <c r="O164" s="14"/>
      <c r="P164" s="12"/>
      <c r="Q164" s="15"/>
      <c r="R164" s="14"/>
      <c r="S164" s="12"/>
      <c r="T164" s="15"/>
      <c r="U164" s="14"/>
      <c r="V164" s="12"/>
      <c r="W164" s="15"/>
      <c r="X164" s="14"/>
      <c r="Y164" s="12"/>
      <c r="Z164" s="15"/>
      <c r="AA164" s="14"/>
    </row>
    <row r="165" spans="2:29" ht="30" customHeight="1" x14ac:dyDescent="0.25">
      <c r="B165" s="8"/>
      <c r="C165" s="8"/>
      <c r="D165" s="8"/>
      <c r="E165" s="20"/>
      <c r="F165" s="26"/>
      <c r="G165" s="12"/>
      <c r="H165" s="15"/>
      <c r="I165" s="15"/>
      <c r="J165" s="12"/>
      <c r="K165" s="15"/>
      <c r="L165" s="14"/>
      <c r="M165" s="12"/>
      <c r="N165" s="15"/>
      <c r="O165" s="14"/>
      <c r="P165" s="12"/>
      <c r="Q165" s="15"/>
      <c r="R165" s="14"/>
      <c r="S165" s="12"/>
      <c r="T165" s="15"/>
      <c r="U165" s="14"/>
      <c r="V165" s="12"/>
      <c r="W165" s="15"/>
      <c r="X165" s="14"/>
      <c r="Y165" s="12"/>
      <c r="Z165" s="15"/>
      <c r="AA165" s="14"/>
    </row>
    <row r="166" spans="2:29" ht="30" customHeight="1" x14ac:dyDescent="0.25">
      <c r="B166" s="8"/>
      <c r="C166" s="8"/>
      <c r="D166" s="8"/>
      <c r="E166" s="20"/>
      <c r="F166" s="26"/>
      <c r="G166" s="12"/>
      <c r="H166" s="15"/>
      <c r="I166" s="15"/>
      <c r="J166" s="12"/>
      <c r="K166" s="15"/>
      <c r="L166" s="14"/>
      <c r="M166" s="12"/>
      <c r="N166" s="15"/>
      <c r="O166" s="14"/>
      <c r="P166" s="12"/>
      <c r="Q166" s="15"/>
      <c r="R166" s="14"/>
      <c r="S166" s="12"/>
      <c r="T166" s="15"/>
      <c r="U166" s="14"/>
      <c r="V166" s="12"/>
      <c r="W166" s="15"/>
      <c r="X166" s="14"/>
      <c r="Y166" s="12"/>
      <c r="Z166" s="15"/>
      <c r="AA166" s="14"/>
    </row>
    <row r="167" spans="2:29" ht="30" customHeight="1" x14ac:dyDescent="0.25">
      <c r="B167" s="8"/>
      <c r="C167" s="8"/>
      <c r="D167" s="8"/>
      <c r="E167" s="20"/>
      <c r="F167" s="26"/>
      <c r="G167" s="12"/>
      <c r="H167" s="15"/>
      <c r="I167" s="15"/>
      <c r="J167" s="12"/>
      <c r="K167" s="15"/>
      <c r="L167" s="14"/>
      <c r="M167" s="12"/>
      <c r="N167" s="15"/>
      <c r="O167" s="14"/>
      <c r="P167" s="12"/>
      <c r="Q167" s="15"/>
      <c r="R167" s="14"/>
      <c r="S167" s="12"/>
      <c r="T167" s="15"/>
      <c r="U167" s="14"/>
      <c r="V167" s="12"/>
      <c r="W167" s="15"/>
      <c r="X167" s="14"/>
      <c r="Y167" s="12"/>
      <c r="Z167" s="15"/>
      <c r="AA167" s="14"/>
    </row>
    <row r="168" spans="2:29" ht="30" customHeight="1" thickBot="1" x14ac:dyDescent="0.3">
      <c r="B168" s="27"/>
      <c r="C168" s="27"/>
      <c r="D168" s="27"/>
      <c r="E168" s="35"/>
      <c r="F168" s="26"/>
      <c r="G168" s="28"/>
      <c r="H168" s="17"/>
      <c r="I168" s="17"/>
      <c r="J168" s="28"/>
      <c r="K168" s="17"/>
      <c r="L168" s="29"/>
      <c r="M168" s="28"/>
      <c r="N168" s="17"/>
      <c r="O168" s="29"/>
      <c r="P168" s="28"/>
      <c r="Q168" s="17"/>
      <c r="R168" s="29"/>
      <c r="S168" s="28"/>
      <c r="T168" s="17"/>
      <c r="U168" s="29"/>
      <c r="V168" s="28"/>
      <c r="W168" s="17"/>
      <c r="X168" s="29"/>
      <c r="Y168" s="28"/>
      <c r="Z168" s="17"/>
      <c r="AA168" s="29"/>
    </row>
    <row r="169" spans="2:29" ht="30" customHeight="1" thickTop="1" x14ac:dyDescent="0.25">
      <c r="B169" s="30"/>
      <c r="C169" s="30"/>
      <c r="D169" s="30"/>
      <c r="E169" s="36"/>
      <c r="F169" s="31" t="s">
        <v>372</v>
      </c>
      <c r="G169" s="32" t="str">
        <f>IF(SUM(G158:G168)=0,"",SUM(G158:G168))</f>
        <v/>
      </c>
      <c r="H169" s="33"/>
      <c r="I169" s="33"/>
      <c r="J169" s="32" t="str">
        <f>IF(SUM(J158:J168)=0,"",SUM(J158:J168))</f>
        <v/>
      </c>
      <c r="K169" s="33"/>
      <c r="L169" s="34"/>
      <c r="M169" s="32" t="str">
        <f>IF(SUM(M158:M168)=0,"",SUM(M158:M168))</f>
        <v/>
      </c>
      <c r="N169" s="33"/>
      <c r="O169" s="34"/>
      <c r="P169" s="32" t="str">
        <f>IF(SUM(P158:P168)=0,"",SUM(P158:P168))</f>
        <v/>
      </c>
      <c r="Q169" s="33"/>
      <c r="R169" s="34"/>
      <c r="S169" s="32" t="str">
        <f>IF(SUM(S158:S168)=0,"",SUM(S158:S168))</f>
        <v/>
      </c>
      <c r="T169" s="33"/>
      <c r="U169" s="34"/>
      <c r="V169" s="32" t="str">
        <f>IF(SUM(V158:V168)=0,"",SUM(V158:V168))</f>
        <v/>
      </c>
      <c r="W169" s="33"/>
      <c r="X169" s="34"/>
      <c r="Y169" s="32" t="str">
        <f>IF(SUM(Y158:Y168)=0,"",SUM(Y158:Y168))</f>
        <v/>
      </c>
      <c r="Z169" s="33"/>
      <c r="AA169" s="34"/>
      <c r="AB169" s="2">
        <f>SUM(G169:AA169)</f>
        <v>0</v>
      </c>
    </row>
    <row r="170" spans="2:29" ht="30" customHeight="1" x14ac:dyDescent="0.25">
      <c r="B170" s="21"/>
      <c r="C170" s="21"/>
      <c r="D170" s="21"/>
      <c r="E170" s="23"/>
      <c r="F170" s="22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 t="str">
        <f>IF(SUM(L158:L160)=0,"",SUM(L158:L160))</f>
        <v/>
      </c>
      <c r="M170" s="12"/>
      <c r="N170" s="15"/>
      <c r="O170" s="15" t="str">
        <f>IF(SUM(O158:O160)=0,"",SUM(O158:O160))</f>
        <v/>
      </c>
      <c r="P170" s="12"/>
      <c r="Q170" s="15"/>
      <c r="R170" s="15" t="str">
        <f>IF(SUM(R158:R160)=0,"",SUM(R158:R160))</f>
        <v/>
      </c>
      <c r="S170" s="12"/>
      <c r="T170" s="15"/>
      <c r="U170" s="15" t="str">
        <f>IF(SUM(U158:U160)=0,"",SUM(U158:U160))</f>
        <v/>
      </c>
      <c r="V170" s="12"/>
      <c r="W170" s="15"/>
      <c r="X170" s="15" t="str">
        <f>IF(SUM(X158:X160)=0,"",SUM(X158:X160))</f>
        <v/>
      </c>
      <c r="Y170" s="12"/>
      <c r="Z170" s="15"/>
      <c r="AA170" s="15" t="str">
        <f>IF(SUM(AA158:AA160)=0,"",SUM(AA158:AA160))</f>
        <v/>
      </c>
      <c r="AB170" s="2">
        <f>SUM(G170:AA170)</f>
        <v>0</v>
      </c>
      <c r="AC170" s="3">
        <f>INT(SUM(G170:AA170)/3)</f>
        <v>0</v>
      </c>
    </row>
    <row r="171" spans="2:29" ht="30" customHeight="1" thickBot="1" x14ac:dyDescent="0.3">
      <c r="B171" s="21"/>
      <c r="C171" s="21"/>
      <c r="D171" s="21"/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/>
      <c r="C172" s="21"/>
      <c r="D172" s="21"/>
      <c r="E172" s="24"/>
      <c r="F172" s="18"/>
      <c r="G172" s="124">
        <f>IF((AB169-AC170)&lt;0,0,AB169-AC170)</f>
        <v>0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/>
      <c r="C173" s="21"/>
      <c r="D173" s="21"/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/>
      <c r="C174" s="21"/>
      <c r="D174" s="21"/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/>
      <c r="C175" s="21"/>
      <c r="D175" s="21"/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f>A1</f>
        <v>5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5</v>
      </c>
      <c r="F177" s="143"/>
      <c r="G177" s="143"/>
      <c r="H177" s="143"/>
      <c r="I177" s="143"/>
      <c r="J177" s="144">
        <f>INDEX(Diary!$C:$C,MATCH(A177,Diary!$A:$A,0))</f>
        <v>41925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SAINT JOHN'S</v>
      </c>
      <c r="C179" s="131"/>
      <c r="D179" s="132"/>
      <c r="E179" s="136" t="str">
        <f>INDEX(Owners!$A:$A,MATCH(B179,Owners!$B:$B,0))</f>
        <v>John Robinson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f>A4+4</f>
        <v>38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/>
      <c r="C181" s="8"/>
      <c r="D181" s="8"/>
      <c r="E181" s="84"/>
      <c r="F181" s="26"/>
      <c r="G181" s="9"/>
      <c r="H181" s="10" t="s">
        <v>397</v>
      </c>
      <c r="I181" s="11"/>
      <c r="J181" s="12"/>
      <c r="K181" s="13" t="s">
        <v>397</v>
      </c>
      <c r="L181" s="14"/>
      <c r="M181" s="12"/>
      <c r="N181" s="13" t="s">
        <v>397</v>
      </c>
      <c r="O181" s="14"/>
      <c r="P181" s="12"/>
      <c r="Q181" s="13" t="s">
        <v>397</v>
      </c>
      <c r="R181" s="14"/>
      <c r="S181" s="12"/>
      <c r="T181" s="13" t="s">
        <v>397</v>
      </c>
      <c r="U181" s="14"/>
      <c r="V181" s="12"/>
      <c r="W181" s="13" t="s">
        <v>397</v>
      </c>
      <c r="X181" s="14"/>
      <c r="Y181" s="12"/>
      <c r="Z181" s="13" t="s">
        <v>397</v>
      </c>
      <c r="AA181" s="14"/>
    </row>
    <row r="182" spans="1:28" ht="30" customHeight="1" x14ac:dyDescent="0.25">
      <c r="B182" s="8"/>
      <c r="C182" s="8"/>
      <c r="D182" s="8"/>
      <c r="E182" s="8"/>
      <c r="F182" s="26"/>
      <c r="G182" s="12"/>
      <c r="H182" s="13" t="s">
        <v>397</v>
      </c>
      <c r="I182" s="15"/>
      <c r="J182" s="12"/>
      <c r="K182" s="13" t="s">
        <v>397</v>
      </c>
      <c r="L182" s="14"/>
      <c r="M182" s="12"/>
      <c r="N182" s="13" t="s">
        <v>397</v>
      </c>
      <c r="O182" s="14"/>
      <c r="P182" s="12"/>
      <c r="Q182" s="13" t="s">
        <v>397</v>
      </c>
      <c r="R182" s="14"/>
      <c r="S182" s="12"/>
      <c r="T182" s="13" t="s">
        <v>397</v>
      </c>
      <c r="U182" s="14"/>
      <c r="V182" s="12"/>
      <c r="W182" s="13" t="s">
        <v>397</v>
      </c>
      <c r="X182" s="14"/>
      <c r="Y182" s="12"/>
      <c r="Z182" s="13" t="s">
        <v>397</v>
      </c>
      <c r="AA182" s="14"/>
    </row>
    <row r="183" spans="1:28" ht="30" customHeight="1" x14ac:dyDescent="0.25">
      <c r="B183" s="8"/>
      <c r="C183" s="8"/>
      <c r="D183" s="8"/>
      <c r="E183" s="8"/>
      <c r="F183" s="26"/>
      <c r="G183" s="12"/>
      <c r="H183" s="13" t="s">
        <v>397</v>
      </c>
      <c r="I183" s="15"/>
      <c r="J183" s="12"/>
      <c r="K183" s="13" t="s">
        <v>397</v>
      </c>
      <c r="L183" s="14"/>
      <c r="M183" s="12"/>
      <c r="N183" s="13" t="s">
        <v>397</v>
      </c>
      <c r="O183" s="14"/>
      <c r="P183" s="12"/>
      <c r="Q183" s="13" t="s">
        <v>397</v>
      </c>
      <c r="R183" s="14"/>
      <c r="S183" s="12"/>
      <c r="T183" s="13" t="s">
        <v>397</v>
      </c>
      <c r="U183" s="14"/>
      <c r="V183" s="12"/>
      <c r="W183" s="13" t="s">
        <v>397</v>
      </c>
      <c r="X183" s="14"/>
      <c r="Y183" s="12"/>
      <c r="Z183" s="13" t="s">
        <v>397</v>
      </c>
      <c r="AA183" s="14"/>
    </row>
    <row r="184" spans="1:28" ht="30" customHeight="1" x14ac:dyDescent="0.25">
      <c r="B184" s="8"/>
      <c r="C184" s="8"/>
      <c r="D184" s="8"/>
      <c r="E184" s="8"/>
      <c r="F184" s="26"/>
      <c r="G184" s="12"/>
      <c r="H184" s="15"/>
      <c r="I184" s="15"/>
      <c r="J184" s="12"/>
      <c r="K184" s="15"/>
      <c r="L184" s="14"/>
      <c r="M184" s="12"/>
      <c r="N184" s="15"/>
      <c r="O184" s="14"/>
      <c r="P184" s="12"/>
      <c r="Q184" s="15"/>
      <c r="R184" s="14"/>
      <c r="S184" s="12"/>
      <c r="T184" s="15"/>
      <c r="U184" s="14"/>
      <c r="V184" s="12"/>
      <c r="W184" s="15"/>
      <c r="X184" s="14"/>
      <c r="Y184" s="12"/>
      <c r="Z184" s="15"/>
      <c r="AA184" s="14"/>
    </row>
    <row r="185" spans="1:28" ht="30" customHeight="1" x14ac:dyDescent="0.25">
      <c r="B185" s="8"/>
      <c r="C185" s="8"/>
      <c r="D185" s="8"/>
      <c r="E185" s="8"/>
      <c r="F185" s="26"/>
      <c r="G185" s="12"/>
      <c r="H185" s="15"/>
      <c r="I185" s="15"/>
      <c r="J185" s="12"/>
      <c r="K185" s="15"/>
      <c r="L185" s="14"/>
      <c r="M185" s="12"/>
      <c r="N185" s="15"/>
      <c r="O185" s="14"/>
      <c r="P185" s="12"/>
      <c r="Q185" s="15"/>
      <c r="R185" s="14"/>
      <c r="S185" s="12"/>
      <c r="T185" s="15"/>
      <c r="U185" s="14"/>
      <c r="V185" s="12"/>
      <c r="W185" s="15"/>
      <c r="X185" s="14"/>
      <c r="Y185" s="12"/>
      <c r="Z185" s="15"/>
      <c r="AA185" s="14"/>
    </row>
    <row r="186" spans="1:28" ht="30" customHeight="1" x14ac:dyDescent="0.25">
      <c r="B186" s="8"/>
      <c r="C186" s="8"/>
      <c r="D186" s="8"/>
      <c r="E186" s="8"/>
      <c r="F186" s="26"/>
      <c r="G186" s="12"/>
      <c r="H186" s="15"/>
      <c r="I186" s="15"/>
      <c r="J186" s="12"/>
      <c r="K186" s="15"/>
      <c r="L186" s="14"/>
      <c r="M186" s="12"/>
      <c r="N186" s="15"/>
      <c r="O186" s="14"/>
      <c r="P186" s="12"/>
      <c r="Q186" s="15"/>
      <c r="R186" s="14"/>
      <c r="S186" s="12"/>
      <c r="T186" s="15"/>
      <c r="U186" s="14"/>
      <c r="V186" s="12"/>
      <c r="W186" s="15"/>
      <c r="X186" s="14"/>
      <c r="Y186" s="12"/>
      <c r="Z186" s="15"/>
      <c r="AA186" s="14"/>
    </row>
    <row r="187" spans="1:28" ht="30" customHeight="1" x14ac:dyDescent="0.25">
      <c r="B187" s="8"/>
      <c r="C187" s="8"/>
      <c r="D187" s="8"/>
      <c r="E187" s="8"/>
      <c r="F187" s="26"/>
      <c r="G187" s="12"/>
      <c r="H187" s="15"/>
      <c r="I187" s="15"/>
      <c r="J187" s="12"/>
      <c r="K187" s="15"/>
      <c r="L187" s="14"/>
      <c r="M187" s="12"/>
      <c r="N187" s="15"/>
      <c r="O187" s="14"/>
      <c r="P187" s="12"/>
      <c r="Q187" s="15"/>
      <c r="R187" s="14"/>
      <c r="S187" s="12"/>
      <c r="T187" s="15"/>
      <c r="U187" s="14"/>
      <c r="V187" s="12"/>
      <c r="W187" s="15"/>
      <c r="X187" s="14"/>
      <c r="Y187" s="12"/>
      <c r="Z187" s="15"/>
      <c r="AA187" s="14"/>
    </row>
    <row r="188" spans="1:28" ht="30" customHeight="1" x14ac:dyDescent="0.25">
      <c r="B188" s="8"/>
      <c r="C188" s="8"/>
      <c r="D188" s="8"/>
      <c r="E188" s="8"/>
      <c r="F188" s="26"/>
      <c r="G188" s="12"/>
      <c r="H188" s="15"/>
      <c r="I188" s="15"/>
      <c r="J188" s="12"/>
      <c r="K188" s="15"/>
      <c r="L188" s="14"/>
      <c r="M188" s="12"/>
      <c r="N188" s="15"/>
      <c r="O188" s="14"/>
      <c r="P188" s="12"/>
      <c r="Q188" s="15"/>
      <c r="R188" s="14"/>
      <c r="S188" s="12"/>
      <c r="T188" s="15"/>
      <c r="U188" s="14"/>
      <c r="V188" s="12"/>
      <c r="W188" s="15"/>
      <c r="X188" s="14"/>
      <c r="Y188" s="12"/>
      <c r="Z188" s="15"/>
      <c r="AA188" s="14"/>
    </row>
    <row r="189" spans="1:28" ht="30" customHeight="1" x14ac:dyDescent="0.25">
      <c r="B189" s="8"/>
      <c r="C189" s="8"/>
      <c r="D189" s="8"/>
      <c r="E189" s="8"/>
      <c r="F189" s="26"/>
      <c r="G189" s="12"/>
      <c r="H189" s="15"/>
      <c r="I189" s="15"/>
      <c r="J189" s="12"/>
      <c r="K189" s="15"/>
      <c r="L189" s="14"/>
      <c r="M189" s="12"/>
      <c r="N189" s="15"/>
      <c r="O189" s="14"/>
      <c r="P189" s="12"/>
      <c r="Q189" s="15"/>
      <c r="R189" s="14"/>
      <c r="S189" s="12"/>
      <c r="T189" s="15"/>
      <c r="U189" s="14"/>
      <c r="V189" s="12"/>
      <c r="W189" s="15"/>
      <c r="X189" s="14"/>
      <c r="Y189" s="12"/>
      <c r="Z189" s="15"/>
      <c r="AA189" s="14"/>
    </row>
    <row r="190" spans="1:28" ht="30" customHeight="1" x14ac:dyDescent="0.25">
      <c r="B190" s="8"/>
      <c r="C190" s="8"/>
      <c r="D190" s="8"/>
      <c r="E190" s="8"/>
      <c r="F190" s="26"/>
      <c r="G190" s="12"/>
      <c r="H190" s="15"/>
      <c r="I190" s="15"/>
      <c r="J190" s="12"/>
      <c r="K190" s="15"/>
      <c r="L190" s="14"/>
      <c r="M190" s="12"/>
      <c r="N190" s="15"/>
      <c r="O190" s="14"/>
      <c r="P190" s="12"/>
      <c r="Q190" s="15"/>
      <c r="R190" s="14"/>
      <c r="S190" s="12"/>
      <c r="T190" s="15"/>
      <c r="U190" s="14"/>
      <c r="V190" s="12"/>
      <c r="W190" s="15"/>
      <c r="X190" s="14"/>
      <c r="Y190" s="12"/>
      <c r="Z190" s="15"/>
      <c r="AA190" s="14"/>
    </row>
    <row r="191" spans="1:28" ht="30" customHeight="1" thickBot="1" x14ac:dyDescent="0.3">
      <c r="B191" s="27"/>
      <c r="C191" s="27"/>
      <c r="D191" s="27"/>
      <c r="E191" s="27"/>
      <c r="F191" s="26"/>
      <c r="G191" s="28"/>
      <c r="H191" s="17"/>
      <c r="I191" s="17"/>
      <c r="J191" s="28"/>
      <c r="K191" s="17"/>
      <c r="L191" s="29"/>
      <c r="M191" s="28"/>
      <c r="N191" s="17"/>
      <c r="O191" s="29"/>
      <c r="P191" s="28"/>
      <c r="Q191" s="17"/>
      <c r="R191" s="29"/>
      <c r="S191" s="28"/>
      <c r="T191" s="17"/>
      <c r="U191" s="29"/>
      <c r="V191" s="28"/>
      <c r="W191" s="17"/>
      <c r="X191" s="29"/>
      <c r="Y191" s="28"/>
      <c r="Z191" s="17"/>
      <c r="AA191" s="29"/>
    </row>
    <row r="192" spans="1:28" ht="30" customHeight="1" thickTop="1" x14ac:dyDescent="0.25">
      <c r="B192" s="30"/>
      <c r="C192" s="30"/>
      <c r="D192" s="30"/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 t="str">
        <f>IF(SUM(M181:M191)=0,"",SUM(M181:M191))</f>
        <v/>
      </c>
      <c r="N192" s="33"/>
      <c r="O192" s="34"/>
      <c r="P192" s="32" t="str">
        <f>IF(SUM(P181:P191)=0,"",SUM(P181:P191))</f>
        <v/>
      </c>
      <c r="Q192" s="33"/>
      <c r="R192" s="34"/>
      <c r="S192" s="32" t="str">
        <f>IF(SUM(S181:S191)=0,"",SUM(S181:S191))</f>
        <v/>
      </c>
      <c r="T192" s="33"/>
      <c r="U192" s="34"/>
      <c r="V192" s="32" t="str">
        <f>IF(SUM(V181:V191)=0,"",SUM(V181:V191))</f>
        <v/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0</v>
      </c>
    </row>
    <row r="193" spans="1:29" ht="30" customHeight="1" x14ac:dyDescent="0.25">
      <c r="B193" s="21"/>
      <c r="C193" s="21"/>
      <c r="D193" s="21"/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 t="str">
        <f>IF(SUM(L181:L183)=0,"",SUM(L181:L183))</f>
        <v/>
      </c>
      <c r="M193" s="12"/>
      <c r="N193" s="15"/>
      <c r="O193" s="15" t="str">
        <f>IF(SUM(O181:O183)=0,"",SUM(O181:O183))</f>
        <v/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 t="str">
        <f>IF(SUM(X181:X183)=0,"",SUM(X181:X183))</f>
        <v/>
      </c>
      <c r="Y193" s="12"/>
      <c r="Z193" s="15"/>
      <c r="AA193" s="15" t="str">
        <f>IF(SUM(AA181:AA183)=0,"",SUM(AA181:AA183))</f>
        <v/>
      </c>
      <c r="AB193" s="2">
        <f>SUM(G193:AA193)</f>
        <v>0</v>
      </c>
      <c r="AC193" s="3">
        <f>INT(SUM(G193:AA193)/3)</f>
        <v>0</v>
      </c>
    </row>
    <row r="194" spans="1:29" ht="30" customHeight="1" thickBot="1" x14ac:dyDescent="0.3">
      <c r="B194" s="21"/>
      <c r="C194" s="21"/>
      <c r="D194" s="21"/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/>
      <c r="C195" s="21"/>
      <c r="D195" s="21"/>
      <c r="E195" s="21"/>
      <c r="F195" s="18"/>
      <c r="G195" s="124">
        <f>IF((AB192-AC193)&lt;0,0,AB192-AC193)</f>
        <v>0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/>
      <c r="C196" s="21"/>
      <c r="D196" s="21"/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/>
      <c r="C197" s="21"/>
      <c r="D197" s="21"/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/>
      <c r="C198" s="21"/>
      <c r="D198" s="21"/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BRUSH IT, MUNCH, AND GAG BACK</v>
      </c>
      <c r="C200" s="131"/>
      <c r="D200" s="132"/>
      <c r="E200" s="136" t="str">
        <f>INDEX(Owners!$A:$A,MATCH(B200,Owners!$B:$B,0))</f>
        <v>Howard Bradley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f>A4+4</f>
        <v>38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/>
      <c r="C202" s="8"/>
      <c r="D202" s="8"/>
      <c r="E202" s="85"/>
      <c r="F202" s="26"/>
      <c r="G202" s="9"/>
      <c r="H202" s="10"/>
      <c r="I202" s="11"/>
      <c r="J202" s="12"/>
      <c r="K202" s="13" t="s">
        <v>397</v>
      </c>
      <c r="L202" s="14"/>
      <c r="M202" s="12"/>
      <c r="N202" s="13" t="s">
        <v>397</v>
      </c>
      <c r="O202" s="14"/>
      <c r="P202" s="12"/>
      <c r="Q202" s="13" t="s">
        <v>397</v>
      </c>
      <c r="R202" s="14"/>
      <c r="S202" s="12"/>
      <c r="T202" s="13" t="s">
        <v>397</v>
      </c>
      <c r="U202" s="14"/>
      <c r="V202" s="12"/>
      <c r="W202" s="13" t="s">
        <v>397</v>
      </c>
      <c r="X202" s="14"/>
      <c r="Y202" s="12"/>
      <c r="Z202" s="13" t="s">
        <v>397</v>
      </c>
      <c r="AA202" s="14"/>
    </row>
    <row r="203" spans="1:29" ht="30" customHeight="1" x14ac:dyDescent="0.25">
      <c r="B203" s="8"/>
      <c r="C203" s="8"/>
      <c r="D203" s="8"/>
      <c r="E203" s="20"/>
      <c r="F203" s="26"/>
      <c r="G203" s="12"/>
      <c r="H203" s="13"/>
      <c r="I203" s="15"/>
      <c r="J203" s="12"/>
      <c r="K203" s="13" t="s">
        <v>397</v>
      </c>
      <c r="L203" s="14"/>
      <c r="M203" s="12"/>
      <c r="N203" s="13" t="s">
        <v>397</v>
      </c>
      <c r="O203" s="14"/>
      <c r="P203" s="12"/>
      <c r="Q203" s="13" t="s">
        <v>397</v>
      </c>
      <c r="R203" s="14"/>
      <c r="S203" s="12"/>
      <c r="T203" s="13" t="s">
        <v>397</v>
      </c>
      <c r="U203" s="14"/>
      <c r="V203" s="12"/>
      <c r="W203" s="13" t="s">
        <v>397</v>
      </c>
      <c r="X203" s="14"/>
      <c r="Y203" s="12"/>
      <c r="Z203" s="13" t="s">
        <v>397</v>
      </c>
      <c r="AA203" s="14"/>
    </row>
    <row r="204" spans="1:29" ht="30" customHeight="1" x14ac:dyDescent="0.25">
      <c r="B204" s="8"/>
      <c r="C204" s="8"/>
      <c r="D204" s="8"/>
      <c r="E204" s="20"/>
      <c r="F204" s="26"/>
      <c r="G204" s="12"/>
      <c r="H204" s="13"/>
      <c r="I204" s="15"/>
      <c r="J204" s="12"/>
      <c r="K204" s="13" t="s">
        <v>397</v>
      </c>
      <c r="L204" s="14"/>
      <c r="M204" s="12"/>
      <c r="N204" s="13" t="s">
        <v>397</v>
      </c>
      <c r="O204" s="14"/>
      <c r="P204" s="12"/>
      <c r="Q204" s="13" t="s">
        <v>397</v>
      </c>
      <c r="R204" s="14"/>
      <c r="S204" s="12"/>
      <c r="T204" s="13" t="s">
        <v>397</v>
      </c>
      <c r="U204" s="14"/>
      <c r="V204" s="12"/>
      <c r="W204" s="13" t="s">
        <v>397</v>
      </c>
      <c r="X204" s="14"/>
      <c r="Y204" s="12"/>
      <c r="Z204" s="13" t="s">
        <v>397</v>
      </c>
      <c r="AA204" s="14"/>
    </row>
    <row r="205" spans="1:29" ht="30" customHeight="1" x14ac:dyDescent="0.25">
      <c r="B205" s="8"/>
      <c r="C205" s="8"/>
      <c r="D205" s="8"/>
      <c r="E205" s="20"/>
      <c r="F205" s="26"/>
      <c r="G205" s="12"/>
      <c r="H205" s="15"/>
      <c r="I205" s="15"/>
      <c r="J205" s="12"/>
      <c r="K205" s="15"/>
      <c r="L205" s="14"/>
      <c r="M205" s="12"/>
      <c r="N205" s="15"/>
      <c r="O205" s="14"/>
      <c r="P205" s="12"/>
      <c r="Q205" s="15"/>
      <c r="R205" s="14"/>
      <c r="S205" s="12"/>
      <c r="T205" s="15"/>
      <c r="U205" s="14"/>
      <c r="V205" s="12"/>
      <c r="W205" s="15"/>
      <c r="X205" s="14"/>
      <c r="Y205" s="12"/>
      <c r="Z205" s="15"/>
      <c r="AA205" s="14"/>
    </row>
    <row r="206" spans="1:29" ht="30" customHeight="1" x14ac:dyDescent="0.25">
      <c r="B206" s="8"/>
      <c r="C206" s="8"/>
      <c r="D206" s="8"/>
      <c r="E206" s="20"/>
      <c r="F206" s="26"/>
      <c r="G206" s="12"/>
      <c r="H206" s="15"/>
      <c r="I206" s="15"/>
      <c r="J206" s="12"/>
      <c r="K206" s="15"/>
      <c r="L206" s="14"/>
      <c r="M206" s="12"/>
      <c r="N206" s="15"/>
      <c r="O206" s="14"/>
      <c r="P206" s="12"/>
      <c r="Q206" s="15"/>
      <c r="R206" s="14"/>
      <c r="S206" s="12"/>
      <c r="T206" s="15"/>
      <c r="U206" s="14"/>
      <c r="V206" s="12"/>
      <c r="W206" s="15"/>
      <c r="X206" s="14"/>
      <c r="Y206" s="12"/>
      <c r="Z206" s="15"/>
      <c r="AA206" s="14"/>
    </row>
    <row r="207" spans="1:29" ht="30" customHeight="1" x14ac:dyDescent="0.25">
      <c r="B207" s="8"/>
      <c r="C207" s="8"/>
      <c r="D207" s="8"/>
      <c r="E207" s="20"/>
      <c r="F207" s="26"/>
      <c r="G207" s="12"/>
      <c r="H207" s="15"/>
      <c r="I207" s="15"/>
      <c r="J207" s="12"/>
      <c r="K207" s="15"/>
      <c r="L207" s="14"/>
      <c r="M207" s="12"/>
      <c r="N207" s="15"/>
      <c r="O207" s="14"/>
      <c r="P207" s="12"/>
      <c r="Q207" s="15"/>
      <c r="R207" s="14"/>
      <c r="S207" s="12"/>
      <c r="T207" s="15"/>
      <c r="U207" s="14"/>
      <c r="V207" s="12"/>
      <c r="W207" s="15"/>
      <c r="X207" s="14"/>
      <c r="Y207" s="12"/>
      <c r="Z207" s="15"/>
      <c r="AA207" s="14"/>
    </row>
    <row r="208" spans="1:29" ht="30" customHeight="1" x14ac:dyDescent="0.25">
      <c r="B208" s="8"/>
      <c r="C208" s="8"/>
      <c r="D208" s="8"/>
      <c r="E208" s="20"/>
      <c r="F208" s="26"/>
      <c r="G208" s="12"/>
      <c r="H208" s="15"/>
      <c r="I208" s="15"/>
      <c r="J208" s="12"/>
      <c r="K208" s="15"/>
      <c r="L208" s="14"/>
      <c r="M208" s="12"/>
      <c r="N208" s="15"/>
      <c r="O208" s="14"/>
      <c r="P208" s="12"/>
      <c r="Q208" s="15"/>
      <c r="R208" s="14"/>
      <c r="S208" s="12"/>
      <c r="T208" s="15"/>
      <c r="U208" s="14"/>
      <c r="V208" s="12"/>
      <c r="W208" s="15"/>
      <c r="X208" s="14"/>
      <c r="Y208" s="12"/>
      <c r="Z208" s="15"/>
      <c r="AA208" s="14"/>
    </row>
    <row r="209" spans="1:29" ht="30" customHeight="1" x14ac:dyDescent="0.25">
      <c r="B209" s="8"/>
      <c r="C209" s="8"/>
      <c r="D209" s="8"/>
      <c r="E209" s="20"/>
      <c r="F209" s="26"/>
      <c r="G209" s="12"/>
      <c r="H209" s="15"/>
      <c r="I209" s="15"/>
      <c r="J209" s="12"/>
      <c r="K209" s="15"/>
      <c r="L209" s="14"/>
      <c r="M209" s="12"/>
      <c r="N209" s="15"/>
      <c r="O209" s="14"/>
      <c r="P209" s="12"/>
      <c r="Q209" s="15"/>
      <c r="R209" s="14"/>
      <c r="S209" s="12"/>
      <c r="T209" s="15"/>
      <c r="U209" s="14"/>
      <c r="V209" s="12"/>
      <c r="W209" s="15"/>
      <c r="X209" s="14"/>
      <c r="Y209" s="12"/>
      <c r="Z209" s="15"/>
      <c r="AA209" s="14"/>
    </row>
    <row r="210" spans="1:29" ht="30" customHeight="1" x14ac:dyDescent="0.25">
      <c r="B210" s="8"/>
      <c r="C210" s="8"/>
      <c r="D210" s="8"/>
      <c r="E210" s="20"/>
      <c r="F210" s="26"/>
      <c r="G210" s="12"/>
      <c r="H210" s="15"/>
      <c r="I210" s="15"/>
      <c r="J210" s="12"/>
      <c r="K210" s="15"/>
      <c r="L210" s="14"/>
      <c r="M210" s="12"/>
      <c r="N210" s="15"/>
      <c r="O210" s="14"/>
      <c r="P210" s="12"/>
      <c r="Q210" s="15"/>
      <c r="R210" s="14"/>
      <c r="S210" s="12"/>
      <c r="T210" s="15"/>
      <c r="U210" s="14"/>
      <c r="V210" s="12"/>
      <c r="W210" s="15"/>
      <c r="X210" s="14"/>
      <c r="Y210" s="12"/>
      <c r="Z210" s="15"/>
      <c r="AA210" s="14"/>
    </row>
    <row r="211" spans="1:29" ht="30" customHeight="1" x14ac:dyDescent="0.25">
      <c r="B211" s="8"/>
      <c r="C211" s="8"/>
      <c r="D211" s="8"/>
      <c r="E211" s="20"/>
      <c r="F211" s="26"/>
      <c r="G211" s="12"/>
      <c r="H211" s="15"/>
      <c r="I211" s="15"/>
      <c r="J211" s="12"/>
      <c r="K211" s="15"/>
      <c r="L211" s="14"/>
      <c r="M211" s="12"/>
      <c r="N211" s="15"/>
      <c r="O211" s="14"/>
      <c r="P211" s="12"/>
      <c r="Q211" s="15"/>
      <c r="R211" s="14"/>
      <c r="S211" s="12"/>
      <c r="T211" s="15"/>
      <c r="U211" s="14"/>
      <c r="V211" s="12"/>
      <c r="W211" s="15"/>
      <c r="X211" s="14"/>
      <c r="Y211" s="12"/>
      <c r="Z211" s="15"/>
      <c r="AA211" s="14"/>
    </row>
    <row r="212" spans="1:29" ht="30" customHeight="1" thickBot="1" x14ac:dyDescent="0.3">
      <c r="B212" s="27"/>
      <c r="C212" s="27"/>
      <c r="D212" s="27"/>
      <c r="E212" s="35"/>
      <c r="F212" s="26"/>
      <c r="G212" s="28"/>
      <c r="H212" s="17"/>
      <c r="I212" s="17"/>
      <c r="J212" s="28"/>
      <c r="K212" s="17"/>
      <c r="L212" s="29"/>
      <c r="M212" s="28"/>
      <c r="N212" s="17"/>
      <c r="O212" s="29"/>
      <c r="P212" s="28"/>
      <c r="Q212" s="17"/>
      <c r="R212" s="29"/>
      <c r="S212" s="28"/>
      <c r="T212" s="17"/>
      <c r="U212" s="29"/>
      <c r="V212" s="28"/>
      <c r="W212" s="17"/>
      <c r="X212" s="29"/>
      <c r="Y212" s="28"/>
      <c r="Z212" s="17"/>
      <c r="AA212" s="29"/>
    </row>
    <row r="213" spans="1:29" ht="30" customHeight="1" thickTop="1" x14ac:dyDescent="0.25">
      <c r="B213" s="30"/>
      <c r="C213" s="30"/>
      <c r="D213" s="30"/>
      <c r="E213" s="36"/>
      <c r="F213" s="31"/>
      <c r="G213" s="32"/>
      <c r="H213" s="33"/>
      <c r="I213" s="33"/>
      <c r="J213" s="32" t="str">
        <f>IF(SUM(J202:J212)=0,"",SUM(J202:J212))</f>
        <v/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 t="str">
        <f>IF(SUM(V202:V212)=0,"",SUM(V202:V212))</f>
        <v/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0</v>
      </c>
    </row>
    <row r="214" spans="1:29" ht="30" customHeight="1" x14ac:dyDescent="0.25">
      <c r="B214" s="21"/>
      <c r="C214" s="21"/>
      <c r="D214" s="21"/>
      <c r="E214" s="23"/>
      <c r="F214" s="22"/>
      <c r="G214" s="12"/>
      <c r="H214" s="15"/>
      <c r="I214" s="15"/>
      <c r="J214" s="12"/>
      <c r="K214" s="15"/>
      <c r="L214" s="15" t="str">
        <f>IF(SUM(L202:L204)=0,"",SUM(L202:L204))</f>
        <v/>
      </c>
      <c r="M214" s="12"/>
      <c r="N214" s="15"/>
      <c r="O214" s="15" t="str">
        <f>IF(SUM(O202:O204)=0,"",SUM(O202:O204))</f>
        <v/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 t="str">
        <f>IF(SUM(X202:X204)=0,"",SUM(X202:X204))</f>
        <v/>
      </c>
      <c r="Y214" s="12"/>
      <c r="Z214" s="15"/>
      <c r="AA214" s="15" t="str">
        <f>IF(SUM(AA202:AA204)=0,"",SUM(AA202:AA204))</f>
        <v/>
      </c>
      <c r="AB214" s="2">
        <f>SUM(G214:AA214)</f>
        <v>0</v>
      </c>
      <c r="AC214" s="3">
        <f>INT(SUM(G214:AA214)/3)</f>
        <v>0</v>
      </c>
    </row>
    <row r="215" spans="1:29" ht="30" customHeight="1" thickBot="1" x14ac:dyDescent="0.3">
      <c r="B215" s="21"/>
      <c r="C215" s="21"/>
      <c r="D215" s="21"/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/>
      <c r="C216" s="21"/>
      <c r="D216" s="21"/>
      <c r="E216" s="24"/>
      <c r="F216" s="18"/>
      <c r="G216" s="124"/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/>
      <c r="C217" s="21"/>
      <c r="D217" s="21"/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/>
      <c r="C218" s="21"/>
      <c r="D218" s="21"/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/>
      <c r="C219" s="21"/>
      <c r="D219" s="21"/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f>A1</f>
        <v>5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5</v>
      </c>
      <c r="F221" s="143"/>
      <c r="G221" s="143"/>
      <c r="H221" s="143"/>
      <c r="I221" s="143"/>
      <c r="J221" s="144">
        <f>INDEX(Diary!$C:$C,MATCH(A221,Diary!$A:$A,0))</f>
        <v>41925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SPORTING LESBIANS</v>
      </c>
      <c r="C223" s="131"/>
      <c r="D223" s="132"/>
      <c r="E223" s="136" t="str">
        <f>INDEX(Owners!$A:$A,MATCH(B223,Owners!$B:$B,0))</f>
        <v>Paul Fiddler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f>A4+5</f>
        <v>39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/>
      <c r="C225" s="8"/>
      <c r="D225" s="8"/>
      <c r="E225" s="84"/>
      <c r="F225" s="26"/>
      <c r="G225" s="9"/>
      <c r="H225" s="10" t="s">
        <v>397</v>
      </c>
      <c r="I225" s="11"/>
      <c r="J225" s="12"/>
      <c r="K225" s="13" t="s">
        <v>397</v>
      </c>
      <c r="L225" s="14"/>
      <c r="M225" s="12"/>
      <c r="N225" s="13" t="s">
        <v>397</v>
      </c>
      <c r="O225" s="14"/>
      <c r="P225" s="12"/>
      <c r="Q225" s="13" t="s">
        <v>397</v>
      </c>
      <c r="R225" s="14"/>
      <c r="S225" s="12"/>
      <c r="T225" s="13" t="s">
        <v>397</v>
      </c>
      <c r="U225" s="14"/>
      <c r="V225" s="12"/>
      <c r="W225" s="13" t="s">
        <v>397</v>
      </c>
      <c r="X225" s="14"/>
      <c r="Y225" s="12"/>
      <c r="Z225" s="13" t="s">
        <v>397</v>
      </c>
      <c r="AA225" s="14"/>
    </row>
    <row r="226" spans="2:29" ht="30" customHeight="1" x14ac:dyDescent="0.25">
      <c r="B226" s="8"/>
      <c r="C226" s="8"/>
      <c r="D226" s="8"/>
      <c r="E226" s="8"/>
      <c r="F226" s="26"/>
      <c r="G226" s="12"/>
      <c r="H226" s="13" t="s">
        <v>397</v>
      </c>
      <c r="I226" s="15"/>
      <c r="J226" s="12"/>
      <c r="K226" s="13" t="s">
        <v>397</v>
      </c>
      <c r="L226" s="14"/>
      <c r="M226" s="12"/>
      <c r="N226" s="13" t="s">
        <v>397</v>
      </c>
      <c r="O226" s="14"/>
      <c r="P226" s="12"/>
      <c r="Q226" s="13" t="s">
        <v>397</v>
      </c>
      <c r="R226" s="14"/>
      <c r="S226" s="12"/>
      <c r="T226" s="13" t="s">
        <v>397</v>
      </c>
      <c r="U226" s="14"/>
      <c r="V226" s="12"/>
      <c r="W226" s="13" t="s">
        <v>397</v>
      </c>
      <c r="X226" s="14"/>
      <c r="Y226" s="12"/>
      <c r="Z226" s="13" t="s">
        <v>397</v>
      </c>
      <c r="AA226" s="14"/>
    </row>
    <row r="227" spans="2:29" ht="30" customHeight="1" x14ac:dyDescent="0.25">
      <c r="B227" s="8"/>
      <c r="C227" s="8"/>
      <c r="D227" s="8"/>
      <c r="E227" s="8"/>
      <c r="F227" s="26"/>
      <c r="G227" s="12"/>
      <c r="H227" s="13" t="s">
        <v>397</v>
      </c>
      <c r="I227" s="15"/>
      <c r="J227" s="12"/>
      <c r="K227" s="13" t="s">
        <v>397</v>
      </c>
      <c r="L227" s="14"/>
      <c r="M227" s="12"/>
      <c r="N227" s="13" t="s">
        <v>397</v>
      </c>
      <c r="O227" s="14"/>
      <c r="P227" s="12"/>
      <c r="Q227" s="13" t="s">
        <v>397</v>
      </c>
      <c r="R227" s="14"/>
      <c r="S227" s="12"/>
      <c r="T227" s="13" t="s">
        <v>397</v>
      </c>
      <c r="U227" s="14"/>
      <c r="V227" s="12"/>
      <c r="W227" s="13" t="s">
        <v>397</v>
      </c>
      <c r="X227" s="14"/>
      <c r="Y227" s="12"/>
      <c r="Z227" s="13" t="s">
        <v>397</v>
      </c>
      <c r="AA227" s="14"/>
    </row>
    <row r="228" spans="2:29" ht="30" customHeight="1" x14ac:dyDescent="0.25">
      <c r="B228" s="8"/>
      <c r="C228" s="8"/>
      <c r="D228" s="8"/>
      <c r="E228" s="8"/>
      <c r="F228" s="26"/>
      <c r="G228" s="12"/>
      <c r="H228" s="15"/>
      <c r="I228" s="15"/>
      <c r="J228" s="12"/>
      <c r="K228" s="15"/>
      <c r="L228" s="14"/>
      <c r="M228" s="12"/>
      <c r="N228" s="15"/>
      <c r="O228" s="14"/>
      <c r="P228" s="12"/>
      <c r="Q228" s="15"/>
      <c r="R228" s="14"/>
      <c r="S228" s="12"/>
      <c r="T228" s="15"/>
      <c r="U228" s="14"/>
      <c r="V228" s="12"/>
      <c r="W228" s="15"/>
      <c r="X228" s="14"/>
      <c r="Y228" s="12"/>
      <c r="Z228" s="15"/>
      <c r="AA228" s="14"/>
    </row>
    <row r="229" spans="2:29" ht="30" customHeight="1" x14ac:dyDescent="0.25">
      <c r="B229" s="8"/>
      <c r="C229" s="8"/>
      <c r="D229" s="8"/>
      <c r="E229" s="8"/>
      <c r="F229" s="26"/>
      <c r="G229" s="12"/>
      <c r="H229" s="15"/>
      <c r="I229" s="15"/>
      <c r="J229" s="12"/>
      <c r="K229" s="15"/>
      <c r="L229" s="14"/>
      <c r="M229" s="12"/>
      <c r="N229" s="15"/>
      <c r="O229" s="14"/>
      <c r="P229" s="12"/>
      <c r="Q229" s="15"/>
      <c r="R229" s="14"/>
      <c r="S229" s="12"/>
      <c r="T229" s="15"/>
      <c r="U229" s="14"/>
      <c r="V229" s="12"/>
      <c r="W229" s="15"/>
      <c r="X229" s="14"/>
      <c r="Y229" s="12"/>
      <c r="Z229" s="15"/>
      <c r="AA229" s="14"/>
    </row>
    <row r="230" spans="2:29" ht="30" customHeight="1" x14ac:dyDescent="0.25">
      <c r="B230" s="8"/>
      <c r="C230" s="8"/>
      <c r="D230" s="8"/>
      <c r="E230" s="8"/>
      <c r="F230" s="26"/>
      <c r="G230" s="12"/>
      <c r="H230" s="15"/>
      <c r="I230" s="15"/>
      <c r="J230" s="12"/>
      <c r="K230" s="15"/>
      <c r="L230" s="14"/>
      <c r="M230" s="12"/>
      <c r="N230" s="15"/>
      <c r="O230" s="14"/>
      <c r="P230" s="12"/>
      <c r="Q230" s="15"/>
      <c r="R230" s="14"/>
      <c r="S230" s="12"/>
      <c r="T230" s="15"/>
      <c r="U230" s="14"/>
      <c r="V230" s="12"/>
      <c r="W230" s="15"/>
      <c r="X230" s="14"/>
      <c r="Y230" s="12"/>
      <c r="Z230" s="15"/>
      <c r="AA230" s="14"/>
    </row>
    <row r="231" spans="2:29" ht="30" customHeight="1" x14ac:dyDescent="0.25">
      <c r="B231" s="8"/>
      <c r="C231" s="8"/>
      <c r="D231" s="8"/>
      <c r="E231" s="8"/>
      <c r="F231" s="26"/>
      <c r="G231" s="12"/>
      <c r="H231" s="15"/>
      <c r="I231" s="15"/>
      <c r="J231" s="12"/>
      <c r="K231" s="15"/>
      <c r="L231" s="14"/>
      <c r="M231" s="12"/>
      <c r="N231" s="15"/>
      <c r="O231" s="14"/>
      <c r="P231" s="12"/>
      <c r="Q231" s="15"/>
      <c r="R231" s="14"/>
      <c r="S231" s="12"/>
      <c r="T231" s="15"/>
      <c r="U231" s="14"/>
      <c r="V231" s="12"/>
      <c r="W231" s="15"/>
      <c r="X231" s="14"/>
      <c r="Y231" s="12"/>
      <c r="Z231" s="15"/>
      <c r="AA231" s="14"/>
    </row>
    <row r="232" spans="2:29" ht="30" customHeight="1" x14ac:dyDescent="0.25">
      <c r="B232" s="8"/>
      <c r="C232" s="8"/>
      <c r="D232" s="8"/>
      <c r="E232" s="8"/>
      <c r="F232" s="26"/>
      <c r="G232" s="12"/>
      <c r="H232" s="15"/>
      <c r="I232" s="15"/>
      <c r="J232" s="12"/>
      <c r="K232" s="15"/>
      <c r="L232" s="14"/>
      <c r="M232" s="12"/>
      <c r="N232" s="15"/>
      <c r="O232" s="14"/>
      <c r="P232" s="12"/>
      <c r="Q232" s="15"/>
      <c r="R232" s="14"/>
      <c r="S232" s="12"/>
      <c r="T232" s="15"/>
      <c r="U232" s="14"/>
      <c r="V232" s="12"/>
      <c r="W232" s="15"/>
      <c r="X232" s="14"/>
      <c r="Y232" s="12"/>
      <c r="Z232" s="15"/>
      <c r="AA232" s="14"/>
    </row>
    <row r="233" spans="2:29" ht="30" customHeight="1" x14ac:dyDescent="0.25">
      <c r="B233" s="8"/>
      <c r="C233" s="8"/>
      <c r="D233" s="8"/>
      <c r="E233" s="8"/>
      <c r="F233" s="26"/>
      <c r="G233" s="12"/>
      <c r="H233" s="15"/>
      <c r="I233" s="15"/>
      <c r="J233" s="12"/>
      <c r="K233" s="15"/>
      <c r="L233" s="14"/>
      <c r="M233" s="12"/>
      <c r="N233" s="15"/>
      <c r="O233" s="14"/>
      <c r="P233" s="12"/>
      <c r="Q233" s="15"/>
      <c r="R233" s="14"/>
      <c r="S233" s="12"/>
      <c r="T233" s="15"/>
      <c r="U233" s="14"/>
      <c r="V233" s="12"/>
      <c r="W233" s="15"/>
      <c r="X233" s="14"/>
      <c r="Y233" s="12"/>
      <c r="Z233" s="15"/>
      <c r="AA233" s="14"/>
    </row>
    <row r="234" spans="2:29" ht="30" customHeight="1" x14ac:dyDescent="0.25">
      <c r="B234" s="8"/>
      <c r="C234" s="8"/>
      <c r="D234" s="8"/>
      <c r="E234" s="8"/>
      <c r="F234" s="26"/>
      <c r="G234" s="12"/>
      <c r="H234" s="15"/>
      <c r="I234" s="15"/>
      <c r="J234" s="12"/>
      <c r="K234" s="15"/>
      <c r="L234" s="14"/>
      <c r="M234" s="12"/>
      <c r="N234" s="15"/>
      <c r="O234" s="14"/>
      <c r="P234" s="12"/>
      <c r="Q234" s="15"/>
      <c r="R234" s="14"/>
      <c r="S234" s="12"/>
      <c r="T234" s="15"/>
      <c r="U234" s="14"/>
      <c r="V234" s="12"/>
      <c r="W234" s="15"/>
      <c r="X234" s="14"/>
      <c r="Y234" s="12"/>
      <c r="Z234" s="15"/>
      <c r="AA234" s="14"/>
    </row>
    <row r="235" spans="2:29" ht="30" customHeight="1" thickBot="1" x14ac:dyDescent="0.3">
      <c r="B235" s="27"/>
      <c r="C235" s="27"/>
      <c r="D235" s="27"/>
      <c r="E235" s="27"/>
      <c r="F235" s="26"/>
      <c r="G235" s="28"/>
      <c r="H235" s="17"/>
      <c r="I235" s="17"/>
      <c r="J235" s="28"/>
      <c r="K235" s="17"/>
      <c r="L235" s="29"/>
      <c r="M235" s="28"/>
      <c r="N235" s="17"/>
      <c r="O235" s="29"/>
      <c r="P235" s="28"/>
      <c r="Q235" s="17"/>
      <c r="R235" s="29"/>
      <c r="S235" s="28"/>
      <c r="T235" s="17"/>
      <c r="U235" s="29"/>
      <c r="V235" s="28"/>
      <c r="W235" s="17"/>
      <c r="X235" s="29"/>
      <c r="Y235" s="28"/>
      <c r="Z235" s="17"/>
      <c r="AA235" s="29"/>
    </row>
    <row r="236" spans="2:29" ht="30" customHeight="1" thickTop="1" x14ac:dyDescent="0.25">
      <c r="B236" s="30"/>
      <c r="C236" s="30"/>
      <c r="D236" s="30"/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 t="str">
        <f>IF(SUM(J225:J235)=0,"",SUM(J225:J235))</f>
        <v/>
      </c>
      <c r="K236" s="33"/>
      <c r="L236" s="34"/>
      <c r="M236" s="32" t="str">
        <f>IF(SUM(M225:M235)=0,"",SUM(M225:M235))</f>
        <v/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 t="str">
        <f>IF(SUM(V225:V235)=0,"",SUM(V225:V235))</f>
        <v/>
      </c>
      <c r="W236" s="33"/>
      <c r="X236" s="34"/>
      <c r="Y236" s="32" t="str">
        <f>IF(SUM(Y225:Y235)=0,"",SUM(Y225:Y235))</f>
        <v/>
      </c>
      <c r="Z236" s="33"/>
      <c r="AA236" s="34"/>
      <c r="AB236" s="2">
        <f>SUM(G236:AA236)</f>
        <v>0</v>
      </c>
    </row>
    <row r="237" spans="2:29" ht="30" customHeight="1" x14ac:dyDescent="0.25">
      <c r="B237" s="21"/>
      <c r="C237" s="21"/>
      <c r="D237" s="21"/>
      <c r="E237" s="21"/>
      <c r="F237" s="22" t="s">
        <v>375</v>
      </c>
      <c r="G237" s="12"/>
      <c r="H237" s="15"/>
      <c r="I237" s="15" t="str">
        <f>IF(SUM(I225:I227)=0,"",SUM(I225:I227))</f>
        <v/>
      </c>
      <c r="J237" s="12"/>
      <c r="K237" s="15"/>
      <c r="L237" s="15" t="str">
        <f>IF(SUM(L225:L227)=0,"",SUM(L225:L227))</f>
        <v/>
      </c>
      <c r="M237" s="12"/>
      <c r="N237" s="15"/>
      <c r="O237" s="15" t="str">
        <f>IF(SUM(O225:O227)=0,"",SUM(O225:O227))</f>
        <v/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 t="str">
        <f>IF(SUM(X225:X227)=0,"",SUM(X225:X227))</f>
        <v/>
      </c>
      <c r="Y237" s="12"/>
      <c r="Z237" s="15"/>
      <c r="AA237" s="15" t="str">
        <f>IF(SUM(AA225:AA227)=0,"",SUM(AA225:AA227))</f>
        <v/>
      </c>
      <c r="AB237" s="2">
        <f>SUM(G237:AA237)</f>
        <v>0</v>
      </c>
      <c r="AC237" s="3">
        <f>INT(SUM(G237:AA237)/3)</f>
        <v>0</v>
      </c>
    </row>
    <row r="238" spans="2:29" ht="30" customHeight="1" thickBot="1" x14ac:dyDescent="0.3">
      <c r="B238" s="21"/>
      <c r="C238" s="21"/>
      <c r="D238" s="21"/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/>
      <c r="C239" s="21"/>
      <c r="D239" s="21"/>
      <c r="E239" s="21"/>
      <c r="F239" s="18"/>
      <c r="G239" s="124">
        <f>IF((AB236-AC237)&lt;0,0,AB236-AC237)</f>
        <v>0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/>
      <c r="C240" s="21"/>
      <c r="D240" s="21"/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/>
      <c r="C241" s="21"/>
      <c r="D241" s="21"/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/>
      <c r="C242" s="21"/>
      <c r="D242" s="21"/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CHICAGO SAUSAGE KINGS</v>
      </c>
      <c r="C244" s="131"/>
      <c r="D244" s="132"/>
      <c r="E244" s="136" t="str">
        <f>INDEX(Owners!$A:$A,MATCH(B244,Owners!$B:$B,0))</f>
        <v>Paul Greenwood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f>A4+5</f>
        <v>39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/>
      <c r="C246" s="8"/>
      <c r="D246" s="8"/>
      <c r="E246" s="85"/>
      <c r="F246" s="26"/>
      <c r="G246" s="9"/>
      <c r="H246" s="10" t="s">
        <v>397</v>
      </c>
      <c r="I246" s="11"/>
      <c r="J246" s="12"/>
      <c r="K246" s="13" t="s">
        <v>397</v>
      </c>
      <c r="L246" s="14"/>
      <c r="M246" s="12"/>
      <c r="N246" s="13" t="s">
        <v>397</v>
      </c>
      <c r="O246" s="14"/>
      <c r="P246" s="12"/>
      <c r="Q246" s="13" t="s">
        <v>397</v>
      </c>
      <c r="R246" s="14"/>
      <c r="S246" s="12"/>
      <c r="T246" s="13" t="s">
        <v>397</v>
      </c>
      <c r="U246" s="14"/>
      <c r="V246" s="12"/>
      <c r="W246" s="13" t="s">
        <v>397</v>
      </c>
      <c r="X246" s="14"/>
      <c r="Y246" s="12"/>
      <c r="Z246" s="13" t="s">
        <v>397</v>
      </c>
      <c r="AA246" s="14"/>
    </row>
    <row r="247" spans="1:27" ht="30" customHeight="1" x14ac:dyDescent="0.25">
      <c r="B247" s="8"/>
      <c r="C247" s="8"/>
      <c r="D247" s="8"/>
      <c r="E247" s="20"/>
      <c r="F247" s="26"/>
      <c r="G247" s="12"/>
      <c r="H247" s="13" t="s">
        <v>397</v>
      </c>
      <c r="I247" s="15"/>
      <c r="J247" s="12"/>
      <c r="K247" s="13" t="s">
        <v>397</v>
      </c>
      <c r="L247" s="14"/>
      <c r="M247" s="12"/>
      <c r="N247" s="13" t="s">
        <v>397</v>
      </c>
      <c r="O247" s="14"/>
      <c r="P247" s="12"/>
      <c r="Q247" s="13" t="s">
        <v>397</v>
      </c>
      <c r="R247" s="14"/>
      <c r="S247" s="12"/>
      <c r="T247" s="13" t="s">
        <v>397</v>
      </c>
      <c r="U247" s="14"/>
      <c r="V247" s="12"/>
      <c r="W247" s="13" t="s">
        <v>397</v>
      </c>
      <c r="X247" s="14"/>
      <c r="Y247" s="12"/>
      <c r="Z247" s="13" t="s">
        <v>397</v>
      </c>
      <c r="AA247" s="14"/>
    </row>
    <row r="248" spans="1:27" ht="30" customHeight="1" x14ac:dyDescent="0.25">
      <c r="B248" s="8"/>
      <c r="C248" s="8"/>
      <c r="D248" s="8"/>
      <c r="E248" s="20"/>
      <c r="F248" s="26"/>
      <c r="G248" s="12"/>
      <c r="H248" s="13" t="s">
        <v>397</v>
      </c>
      <c r="I248" s="15"/>
      <c r="J248" s="12"/>
      <c r="K248" s="13" t="s">
        <v>397</v>
      </c>
      <c r="L248" s="14"/>
      <c r="M248" s="12"/>
      <c r="N248" s="13" t="s">
        <v>397</v>
      </c>
      <c r="O248" s="14"/>
      <c r="P248" s="12"/>
      <c r="Q248" s="13" t="s">
        <v>397</v>
      </c>
      <c r="R248" s="14"/>
      <c r="S248" s="12"/>
      <c r="T248" s="13" t="s">
        <v>397</v>
      </c>
      <c r="U248" s="14"/>
      <c r="V248" s="12"/>
      <c r="W248" s="13" t="s">
        <v>397</v>
      </c>
      <c r="X248" s="14"/>
      <c r="Y248" s="12"/>
      <c r="Z248" s="13" t="s">
        <v>397</v>
      </c>
      <c r="AA248" s="14"/>
    </row>
    <row r="249" spans="1:27" ht="30" customHeight="1" x14ac:dyDescent="0.25">
      <c r="B249" s="8"/>
      <c r="C249" s="8"/>
      <c r="D249" s="8"/>
      <c r="E249" s="20"/>
      <c r="F249" s="26"/>
      <c r="G249" s="12"/>
      <c r="H249" s="15"/>
      <c r="I249" s="15"/>
      <c r="J249" s="12"/>
      <c r="K249" s="15"/>
      <c r="L249" s="14"/>
      <c r="M249" s="12"/>
      <c r="N249" s="15"/>
      <c r="O249" s="14"/>
      <c r="P249" s="12"/>
      <c r="Q249" s="15"/>
      <c r="R249" s="14"/>
      <c r="S249" s="12"/>
      <c r="T249" s="15"/>
      <c r="U249" s="14"/>
      <c r="V249" s="12"/>
      <c r="W249" s="15"/>
      <c r="X249" s="14"/>
      <c r="Y249" s="12"/>
      <c r="Z249" s="15"/>
      <c r="AA249" s="14"/>
    </row>
    <row r="250" spans="1:27" ht="30" customHeight="1" x14ac:dyDescent="0.25">
      <c r="B250" s="8"/>
      <c r="C250" s="8"/>
      <c r="D250" s="8"/>
      <c r="E250" s="20"/>
      <c r="F250" s="26"/>
      <c r="G250" s="12"/>
      <c r="H250" s="15"/>
      <c r="I250" s="15"/>
      <c r="J250" s="12"/>
      <c r="K250" s="15"/>
      <c r="L250" s="14"/>
      <c r="M250" s="12"/>
      <c r="N250" s="15"/>
      <c r="O250" s="14"/>
      <c r="P250" s="12"/>
      <c r="Q250" s="15"/>
      <c r="R250" s="14"/>
      <c r="S250" s="12"/>
      <c r="T250" s="15"/>
      <c r="U250" s="14"/>
      <c r="V250" s="12"/>
      <c r="W250" s="15"/>
      <c r="X250" s="14"/>
      <c r="Y250" s="12"/>
      <c r="Z250" s="15"/>
      <c r="AA250" s="14"/>
    </row>
    <row r="251" spans="1:27" ht="30" customHeight="1" x14ac:dyDescent="0.25">
      <c r="B251" s="8"/>
      <c r="C251" s="8"/>
      <c r="D251" s="8"/>
      <c r="E251" s="20"/>
      <c r="F251" s="26"/>
      <c r="G251" s="12"/>
      <c r="H251" s="15"/>
      <c r="I251" s="15"/>
      <c r="J251" s="12"/>
      <c r="K251" s="15"/>
      <c r="L251" s="14"/>
      <c r="M251" s="12"/>
      <c r="N251" s="15"/>
      <c r="O251" s="14"/>
      <c r="P251" s="12"/>
      <c r="Q251" s="15"/>
      <c r="R251" s="14"/>
      <c r="S251" s="12"/>
      <c r="T251" s="15"/>
      <c r="U251" s="14"/>
      <c r="V251" s="12"/>
      <c r="W251" s="15"/>
      <c r="X251" s="14"/>
      <c r="Y251" s="12"/>
      <c r="Z251" s="15"/>
      <c r="AA251" s="14"/>
    </row>
    <row r="252" spans="1:27" ht="30" customHeight="1" x14ac:dyDescent="0.25">
      <c r="B252" s="8"/>
      <c r="C252" s="8"/>
      <c r="D252" s="8"/>
      <c r="E252" s="20"/>
      <c r="F252" s="26"/>
      <c r="G252" s="12"/>
      <c r="H252" s="15"/>
      <c r="I252" s="15"/>
      <c r="J252" s="12"/>
      <c r="K252" s="15"/>
      <c r="L252" s="14"/>
      <c r="M252" s="12"/>
      <c r="N252" s="15"/>
      <c r="O252" s="14"/>
      <c r="P252" s="12"/>
      <c r="Q252" s="15"/>
      <c r="R252" s="14"/>
      <c r="S252" s="12"/>
      <c r="T252" s="15"/>
      <c r="U252" s="14"/>
      <c r="V252" s="12"/>
      <c r="W252" s="15"/>
      <c r="X252" s="14"/>
      <c r="Y252" s="12"/>
      <c r="Z252" s="15"/>
      <c r="AA252" s="14"/>
    </row>
    <row r="253" spans="1:27" ht="30" customHeight="1" x14ac:dyDescent="0.25">
      <c r="B253" s="8"/>
      <c r="C253" s="8"/>
      <c r="D253" s="8"/>
      <c r="E253" s="20"/>
      <c r="F253" s="26"/>
      <c r="G253" s="12"/>
      <c r="H253" s="15"/>
      <c r="I253" s="15"/>
      <c r="J253" s="12"/>
      <c r="K253" s="15"/>
      <c r="L253" s="14"/>
      <c r="M253" s="12"/>
      <c r="N253" s="15"/>
      <c r="O253" s="14"/>
      <c r="P253" s="12"/>
      <c r="Q253" s="15"/>
      <c r="R253" s="14"/>
      <c r="S253" s="12"/>
      <c r="T253" s="15"/>
      <c r="U253" s="14"/>
      <c r="V253" s="12"/>
      <c r="W253" s="15"/>
      <c r="X253" s="14"/>
      <c r="Y253" s="12"/>
      <c r="Z253" s="15"/>
      <c r="AA253" s="14"/>
    </row>
    <row r="254" spans="1:27" ht="30" customHeight="1" x14ac:dyDescent="0.25">
      <c r="B254" s="8"/>
      <c r="C254" s="8"/>
      <c r="D254" s="8"/>
      <c r="E254" s="20"/>
      <c r="F254" s="26"/>
      <c r="G254" s="12"/>
      <c r="H254" s="15"/>
      <c r="I254" s="15"/>
      <c r="J254" s="12"/>
      <c r="K254" s="15"/>
      <c r="L254" s="14"/>
      <c r="M254" s="12"/>
      <c r="N254" s="15"/>
      <c r="O254" s="14"/>
      <c r="P254" s="12"/>
      <c r="Q254" s="15"/>
      <c r="R254" s="14"/>
      <c r="S254" s="12"/>
      <c r="T254" s="15"/>
      <c r="U254" s="14"/>
      <c r="V254" s="12"/>
      <c r="W254" s="15"/>
      <c r="X254" s="14"/>
      <c r="Y254" s="12"/>
      <c r="Z254" s="15"/>
      <c r="AA254" s="14"/>
    </row>
    <row r="255" spans="1:27" ht="30" customHeight="1" x14ac:dyDescent="0.25">
      <c r="B255" s="8"/>
      <c r="C255" s="8"/>
      <c r="D255" s="8"/>
      <c r="E255" s="20"/>
      <c r="F255" s="26"/>
      <c r="G255" s="12"/>
      <c r="H255" s="15"/>
      <c r="I255" s="15"/>
      <c r="J255" s="12"/>
      <c r="K255" s="15"/>
      <c r="L255" s="14"/>
      <c r="M255" s="12"/>
      <c r="N255" s="15"/>
      <c r="O255" s="14"/>
      <c r="P255" s="12"/>
      <c r="Q255" s="15"/>
      <c r="R255" s="14"/>
      <c r="S255" s="12"/>
      <c r="T255" s="15"/>
      <c r="U255" s="14"/>
      <c r="V255" s="12"/>
      <c r="W255" s="15"/>
      <c r="X255" s="14"/>
      <c r="Y255" s="12"/>
      <c r="Z255" s="15"/>
      <c r="AA255" s="14"/>
    </row>
    <row r="256" spans="1:27" ht="30" customHeight="1" thickBot="1" x14ac:dyDescent="0.3">
      <c r="B256" s="27"/>
      <c r="C256" s="27"/>
      <c r="D256" s="27"/>
      <c r="E256" s="35"/>
      <c r="F256" s="26"/>
      <c r="G256" s="28"/>
      <c r="H256" s="17"/>
      <c r="I256" s="17"/>
      <c r="J256" s="28"/>
      <c r="K256" s="17"/>
      <c r="L256" s="29"/>
      <c r="M256" s="28"/>
      <c r="N256" s="17"/>
      <c r="O256" s="29"/>
      <c r="P256" s="28"/>
      <c r="Q256" s="17"/>
      <c r="R256" s="29"/>
      <c r="S256" s="28"/>
      <c r="T256" s="17"/>
      <c r="U256" s="29"/>
      <c r="V256" s="28"/>
      <c r="W256" s="17"/>
      <c r="X256" s="29"/>
      <c r="Y256" s="28"/>
      <c r="Z256" s="17"/>
      <c r="AA256" s="29"/>
    </row>
    <row r="257" spans="1:29" ht="30" customHeight="1" thickTop="1" x14ac:dyDescent="0.25">
      <c r="B257" s="30"/>
      <c r="C257" s="30"/>
      <c r="D257" s="30"/>
      <c r="E257" s="36"/>
      <c r="F257" s="31" t="s">
        <v>372</v>
      </c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 t="str">
        <f>IF(SUM(M246:M256)=0,"",SUM(M246:M256))</f>
        <v/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 t="str">
        <f>IF(SUM(V246:V256)=0,"",SUM(V246:V256))</f>
        <v/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0</v>
      </c>
    </row>
    <row r="258" spans="1:29" ht="30" customHeight="1" x14ac:dyDescent="0.25">
      <c r="B258" s="21"/>
      <c r="C258" s="21"/>
      <c r="D258" s="21"/>
      <c r="E258" s="23"/>
      <c r="F258" s="22" t="s">
        <v>375</v>
      </c>
      <c r="G258" s="12"/>
      <c r="H258" s="15"/>
      <c r="I258" s="15" t="str">
        <f>IF(SUM(I246:I248)=0,"",SUM(I246:I248))</f>
        <v/>
      </c>
      <c r="J258" s="12"/>
      <c r="K258" s="15"/>
      <c r="L258" s="15" t="str">
        <f>IF(SUM(L246:L248)=0,"",SUM(L246:L248))</f>
        <v/>
      </c>
      <c r="M258" s="12"/>
      <c r="N258" s="15"/>
      <c r="O258" s="15" t="str">
        <f>IF(SUM(O246:O248)=0,"",SUM(O246:O248))</f>
        <v/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 t="str">
        <f>IF(SUM(X246:X248)=0,"",SUM(X246:X248))</f>
        <v/>
      </c>
      <c r="Y258" s="12"/>
      <c r="Z258" s="15"/>
      <c r="AA258" s="15" t="str">
        <f>IF(SUM(AA246:AA248)=0,"",SUM(AA246:AA248))</f>
        <v/>
      </c>
      <c r="AB258" s="2">
        <f>SUM(G258:AA258)</f>
        <v>0</v>
      </c>
      <c r="AC258" s="3">
        <f>INT(SUM(G258:AA258)/3)</f>
        <v>0</v>
      </c>
    </row>
    <row r="259" spans="1:29" ht="30" customHeight="1" thickBot="1" x14ac:dyDescent="0.3">
      <c r="B259" s="21"/>
      <c r="C259" s="21"/>
      <c r="D259" s="21"/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/>
      <c r="C260" s="21"/>
      <c r="D260" s="21"/>
      <c r="E260" s="24"/>
      <c r="F260" s="18"/>
      <c r="G260" s="124">
        <f>IF((AB257-AC258)&lt;0,0,AB257-AC258)</f>
        <v>0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/>
      <c r="C261" s="21"/>
      <c r="D261" s="21"/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/>
      <c r="C262" s="21"/>
      <c r="D262" s="21"/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/>
      <c r="C263" s="21"/>
      <c r="D263" s="21"/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f>A1</f>
        <v>5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5</v>
      </c>
      <c r="F265" s="143"/>
      <c r="G265" s="143"/>
      <c r="H265" s="143"/>
      <c r="I265" s="143"/>
      <c r="J265" s="144">
        <f>INDEX(Diary!$C:$C,MATCH(A265,Diary!$A:$A,0))</f>
        <v>41925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REAL MADRID ICULE UNITED</v>
      </c>
      <c r="C267" s="131"/>
      <c r="D267" s="132"/>
      <c r="E267" s="136" t="str">
        <f>INDEX(Owners!$A:$A,MATCH(B267,Owners!$B:$B,0))</f>
        <v>Nigel Heyes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f>A4+6</f>
        <v>40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/>
      <c r="C269" s="8"/>
      <c r="D269" s="8"/>
      <c r="E269" s="84"/>
      <c r="F269" s="26"/>
      <c r="G269" s="9"/>
      <c r="H269" s="10" t="s">
        <v>397</v>
      </c>
      <c r="I269" s="11"/>
      <c r="J269" s="12"/>
      <c r="K269" s="13" t="s">
        <v>397</v>
      </c>
      <c r="L269" s="14"/>
      <c r="M269" s="12"/>
      <c r="N269" s="13" t="s">
        <v>397</v>
      </c>
      <c r="O269" s="14"/>
      <c r="P269" s="12"/>
      <c r="Q269" s="13" t="s">
        <v>397</v>
      </c>
      <c r="R269" s="14"/>
      <c r="S269" s="12"/>
      <c r="T269" s="13" t="s">
        <v>397</v>
      </c>
      <c r="U269" s="14"/>
      <c r="V269" s="12"/>
      <c r="W269" s="13" t="s">
        <v>397</v>
      </c>
      <c r="X269" s="14"/>
      <c r="Y269" s="12"/>
      <c r="Z269" s="13" t="s">
        <v>397</v>
      </c>
      <c r="AA269" s="14"/>
    </row>
    <row r="270" spans="1:29" ht="30" customHeight="1" x14ac:dyDescent="0.25">
      <c r="B270" s="8"/>
      <c r="C270" s="8"/>
      <c r="D270" s="8"/>
      <c r="E270" s="8"/>
      <c r="F270" s="26"/>
      <c r="G270" s="12"/>
      <c r="H270" s="13" t="s">
        <v>397</v>
      </c>
      <c r="I270" s="15"/>
      <c r="J270" s="12"/>
      <c r="K270" s="13" t="s">
        <v>397</v>
      </c>
      <c r="L270" s="14"/>
      <c r="M270" s="12"/>
      <c r="N270" s="13" t="s">
        <v>397</v>
      </c>
      <c r="O270" s="14"/>
      <c r="P270" s="12"/>
      <c r="Q270" s="13" t="s">
        <v>397</v>
      </c>
      <c r="R270" s="14"/>
      <c r="S270" s="12"/>
      <c r="T270" s="13" t="s">
        <v>397</v>
      </c>
      <c r="U270" s="14"/>
      <c r="V270" s="12"/>
      <c r="W270" s="13" t="s">
        <v>397</v>
      </c>
      <c r="X270" s="14"/>
      <c r="Y270" s="12"/>
      <c r="Z270" s="13" t="s">
        <v>397</v>
      </c>
      <c r="AA270" s="14"/>
    </row>
    <row r="271" spans="1:29" ht="30" customHeight="1" x14ac:dyDescent="0.25">
      <c r="B271" s="8"/>
      <c r="C271" s="8"/>
      <c r="D271" s="8"/>
      <c r="E271" s="8"/>
      <c r="F271" s="26"/>
      <c r="G271" s="12"/>
      <c r="H271" s="13" t="s">
        <v>397</v>
      </c>
      <c r="I271" s="15"/>
      <c r="J271" s="12"/>
      <c r="K271" s="13" t="s">
        <v>397</v>
      </c>
      <c r="L271" s="14"/>
      <c r="M271" s="12"/>
      <c r="N271" s="13" t="s">
        <v>397</v>
      </c>
      <c r="O271" s="14"/>
      <c r="P271" s="12"/>
      <c r="Q271" s="13" t="s">
        <v>397</v>
      </c>
      <c r="R271" s="14"/>
      <c r="S271" s="12"/>
      <c r="T271" s="13" t="s">
        <v>397</v>
      </c>
      <c r="U271" s="14"/>
      <c r="V271" s="12"/>
      <c r="W271" s="13" t="s">
        <v>397</v>
      </c>
      <c r="X271" s="14"/>
      <c r="Y271" s="12"/>
      <c r="Z271" s="13" t="s">
        <v>397</v>
      </c>
      <c r="AA271" s="14"/>
    </row>
    <row r="272" spans="1:29" ht="30" customHeight="1" x14ac:dyDescent="0.25">
      <c r="B272" s="8"/>
      <c r="C272" s="8"/>
      <c r="D272" s="8"/>
      <c r="E272" s="8"/>
      <c r="F272" s="26"/>
      <c r="G272" s="12"/>
      <c r="H272" s="15"/>
      <c r="I272" s="15"/>
      <c r="J272" s="12"/>
      <c r="K272" s="15"/>
      <c r="L272" s="14"/>
      <c r="M272" s="12"/>
      <c r="N272" s="15"/>
      <c r="O272" s="14"/>
      <c r="P272" s="12"/>
      <c r="Q272" s="15"/>
      <c r="R272" s="14"/>
      <c r="S272" s="12"/>
      <c r="T272" s="15"/>
      <c r="U272" s="14"/>
      <c r="V272" s="12"/>
      <c r="W272" s="15"/>
      <c r="X272" s="14"/>
      <c r="Y272" s="12"/>
      <c r="Z272" s="15"/>
      <c r="AA272" s="14"/>
    </row>
    <row r="273" spans="2:29" ht="30" customHeight="1" x14ac:dyDescent="0.25">
      <c r="B273" s="8"/>
      <c r="C273" s="8"/>
      <c r="D273" s="8"/>
      <c r="E273" s="8"/>
      <c r="F273" s="26"/>
      <c r="G273" s="12"/>
      <c r="H273" s="15"/>
      <c r="I273" s="15"/>
      <c r="J273" s="12"/>
      <c r="K273" s="15"/>
      <c r="L273" s="14"/>
      <c r="M273" s="12"/>
      <c r="N273" s="15"/>
      <c r="O273" s="14"/>
      <c r="P273" s="12"/>
      <c r="Q273" s="15"/>
      <c r="R273" s="14"/>
      <c r="S273" s="12"/>
      <c r="T273" s="15"/>
      <c r="U273" s="14"/>
      <c r="V273" s="12"/>
      <c r="W273" s="15"/>
      <c r="X273" s="14"/>
      <c r="Y273" s="12"/>
      <c r="Z273" s="15"/>
      <c r="AA273" s="14"/>
    </row>
    <row r="274" spans="2:29" ht="30" customHeight="1" x14ac:dyDescent="0.25">
      <c r="B274" s="8"/>
      <c r="C274" s="8"/>
      <c r="D274" s="8"/>
      <c r="E274" s="8"/>
      <c r="F274" s="26"/>
      <c r="G274" s="12"/>
      <c r="H274" s="15"/>
      <c r="I274" s="15"/>
      <c r="J274" s="12"/>
      <c r="K274" s="15"/>
      <c r="L274" s="14"/>
      <c r="M274" s="12"/>
      <c r="N274" s="15"/>
      <c r="O274" s="14"/>
      <c r="P274" s="12"/>
      <c r="Q274" s="15"/>
      <c r="R274" s="14"/>
      <c r="S274" s="12"/>
      <c r="T274" s="15"/>
      <c r="U274" s="14"/>
      <c r="V274" s="12"/>
      <c r="W274" s="15"/>
      <c r="X274" s="14"/>
      <c r="Y274" s="12"/>
      <c r="Z274" s="15"/>
      <c r="AA274" s="14"/>
    </row>
    <row r="275" spans="2:29" ht="30" customHeight="1" x14ac:dyDescent="0.25">
      <c r="B275" s="8"/>
      <c r="C275" s="8"/>
      <c r="D275" s="8"/>
      <c r="E275" s="8"/>
      <c r="F275" s="26"/>
      <c r="G275" s="12"/>
      <c r="H275" s="15"/>
      <c r="I275" s="15"/>
      <c r="J275" s="12"/>
      <c r="K275" s="15"/>
      <c r="L275" s="14"/>
      <c r="M275" s="12"/>
      <c r="N275" s="15"/>
      <c r="O275" s="14"/>
      <c r="P275" s="12"/>
      <c r="Q275" s="15"/>
      <c r="R275" s="14"/>
      <c r="S275" s="12"/>
      <c r="T275" s="15"/>
      <c r="U275" s="14"/>
      <c r="V275" s="12"/>
      <c r="W275" s="15"/>
      <c r="X275" s="14"/>
      <c r="Y275" s="12"/>
      <c r="Z275" s="15"/>
      <c r="AA275" s="14"/>
    </row>
    <row r="276" spans="2:29" ht="30" customHeight="1" x14ac:dyDescent="0.25">
      <c r="B276" s="8"/>
      <c r="C276" s="8"/>
      <c r="D276" s="8"/>
      <c r="E276" s="8"/>
      <c r="F276" s="26"/>
      <c r="G276" s="12"/>
      <c r="H276" s="15"/>
      <c r="I276" s="15"/>
      <c r="J276" s="12"/>
      <c r="K276" s="15"/>
      <c r="L276" s="14"/>
      <c r="M276" s="12"/>
      <c r="N276" s="15"/>
      <c r="O276" s="14"/>
      <c r="P276" s="12"/>
      <c r="Q276" s="15"/>
      <c r="R276" s="14"/>
      <c r="S276" s="12"/>
      <c r="T276" s="15"/>
      <c r="U276" s="14"/>
      <c r="V276" s="12"/>
      <c r="W276" s="15"/>
      <c r="X276" s="14"/>
      <c r="Y276" s="12"/>
      <c r="Z276" s="15"/>
      <c r="AA276" s="14"/>
    </row>
    <row r="277" spans="2:29" ht="30" customHeight="1" x14ac:dyDescent="0.25">
      <c r="B277" s="8"/>
      <c r="C277" s="8"/>
      <c r="D277" s="8"/>
      <c r="E277" s="8"/>
      <c r="F277" s="26"/>
      <c r="G277" s="12"/>
      <c r="H277" s="15"/>
      <c r="I277" s="15"/>
      <c r="J277" s="12"/>
      <c r="K277" s="15"/>
      <c r="L277" s="14"/>
      <c r="M277" s="12"/>
      <c r="N277" s="15"/>
      <c r="O277" s="14"/>
      <c r="P277" s="12"/>
      <c r="Q277" s="15"/>
      <c r="R277" s="14"/>
      <c r="S277" s="12"/>
      <c r="T277" s="15"/>
      <c r="U277" s="14"/>
      <c r="V277" s="12"/>
      <c r="W277" s="15"/>
      <c r="X277" s="14"/>
      <c r="Y277" s="12"/>
      <c r="Z277" s="15"/>
      <c r="AA277" s="14"/>
    </row>
    <row r="278" spans="2:29" ht="30" customHeight="1" x14ac:dyDescent="0.25">
      <c r="B278" s="8"/>
      <c r="C278" s="8"/>
      <c r="D278" s="8"/>
      <c r="E278" s="8"/>
      <c r="F278" s="26"/>
      <c r="G278" s="12"/>
      <c r="H278" s="15"/>
      <c r="I278" s="15"/>
      <c r="J278" s="12"/>
      <c r="K278" s="15"/>
      <c r="L278" s="14"/>
      <c r="M278" s="12"/>
      <c r="N278" s="15"/>
      <c r="O278" s="14"/>
      <c r="P278" s="12"/>
      <c r="Q278" s="15"/>
      <c r="R278" s="14"/>
      <c r="S278" s="12"/>
      <c r="T278" s="15"/>
      <c r="U278" s="14"/>
      <c r="V278" s="12"/>
      <c r="W278" s="15"/>
      <c r="X278" s="14"/>
      <c r="Y278" s="12"/>
      <c r="Z278" s="15"/>
      <c r="AA278" s="14"/>
    </row>
    <row r="279" spans="2:29" ht="30" customHeight="1" thickBot="1" x14ac:dyDescent="0.3">
      <c r="B279" s="27"/>
      <c r="C279" s="27"/>
      <c r="D279" s="27"/>
      <c r="E279" s="27"/>
      <c r="F279" s="26"/>
      <c r="G279" s="28"/>
      <c r="H279" s="17"/>
      <c r="I279" s="17"/>
      <c r="J279" s="28"/>
      <c r="K279" s="17"/>
      <c r="L279" s="29"/>
      <c r="M279" s="28"/>
      <c r="N279" s="17"/>
      <c r="O279" s="29"/>
      <c r="P279" s="28"/>
      <c r="Q279" s="17"/>
      <c r="R279" s="29"/>
      <c r="S279" s="28"/>
      <c r="T279" s="17"/>
      <c r="U279" s="29"/>
      <c r="V279" s="28"/>
      <c r="W279" s="17"/>
      <c r="X279" s="29"/>
      <c r="Y279" s="28"/>
      <c r="Z279" s="17"/>
      <c r="AA279" s="29"/>
    </row>
    <row r="280" spans="2:29" ht="30" customHeight="1" thickTop="1" x14ac:dyDescent="0.25">
      <c r="B280" s="30"/>
      <c r="C280" s="30"/>
      <c r="D280" s="30"/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 t="str">
        <f>IF(SUM(J269:J279)=0,"",SUM(J269:J279))</f>
        <v/>
      </c>
      <c r="K280" s="33"/>
      <c r="L280" s="34"/>
      <c r="M280" s="32" t="str">
        <f>IF(SUM(M269:M279)=0,"",SUM(M269:M279))</f>
        <v/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 t="str">
        <f>IF(SUM(V269:V279)=0,"",SUM(V269:V279))</f>
        <v/>
      </c>
      <c r="W280" s="33"/>
      <c r="X280" s="34"/>
      <c r="Y280" s="32" t="str">
        <f>IF(SUM(Y269:Y279)=0,"",SUM(Y269:Y279))</f>
        <v/>
      </c>
      <c r="Z280" s="33"/>
      <c r="AA280" s="34"/>
      <c r="AB280" s="2">
        <f>SUM(G280:AA280)</f>
        <v>0</v>
      </c>
    </row>
    <row r="281" spans="2:29" ht="30" customHeight="1" x14ac:dyDescent="0.25">
      <c r="B281" s="21"/>
      <c r="C281" s="21"/>
      <c r="D281" s="21"/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 t="str">
        <f>IF(SUM(L269:L271)=0,"",SUM(L269:L271))</f>
        <v/>
      </c>
      <c r="M281" s="12"/>
      <c r="N281" s="15"/>
      <c r="O281" s="15" t="str">
        <f>IF(SUM(O269:O271)=0,"",SUM(O269:O271))</f>
        <v/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 t="str">
        <f>IF(SUM(X269:X271)=0,"",SUM(X269:X271))</f>
        <v/>
      </c>
      <c r="Y281" s="12"/>
      <c r="Z281" s="15"/>
      <c r="AA281" s="15" t="str">
        <f>IF(SUM(AA269:AA271)=0,"",SUM(AA269:AA271))</f>
        <v/>
      </c>
      <c r="AB281" s="2">
        <f>SUM(G281:AA281)</f>
        <v>0</v>
      </c>
      <c r="AC281" s="3">
        <f>INT(SUM(G281:AA281)/3)</f>
        <v>0</v>
      </c>
    </row>
    <row r="282" spans="2:29" ht="30" customHeight="1" thickBot="1" x14ac:dyDescent="0.3">
      <c r="B282" s="21"/>
      <c r="C282" s="21"/>
      <c r="D282" s="21"/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/>
      <c r="C283" s="21"/>
      <c r="D283" s="21"/>
      <c r="E283" s="21"/>
      <c r="F283" s="18"/>
      <c r="G283" s="124">
        <f>IF((AB280-AC281)&lt;0,0,AB280-AC281)</f>
        <v>0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/>
      <c r="C284" s="21"/>
      <c r="D284" s="21"/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/>
      <c r="C285" s="21"/>
      <c r="D285" s="21"/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/>
      <c r="C286" s="21"/>
      <c r="D286" s="21"/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LOCOMOTIVE LEIGHPZIG</v>
      </c>
      <c r="C288" s="131"/>
      <c r="D288" s="132"/>
      <c r="E288" s="136" t="str">
        <f>INDEX(Owners!$A:$A,MATCH(B288,Owners!$B:$B,0))</f>
        <v>Mo Sudell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f>A4+6</f>
        <v>40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/>
      <c r="C290" s="8"/>
      <c r="D290" s="8"/>
      <c r="E290" s="85"/>
      <c r="F290" s="26"/>
      <c r="G290" s="9"/>
      <c r="H290" s="10" t="s">
        <v>397</v>
      </c>
      <c r="I290" s="11"/>
      <c r="J290" s="12"/>
      <c r="K290" s="13" t="s">
        <v>397</v>
      </c>
      <c r="L290" s="14"/>
      <c r="M290" s="12"/>
      <c r="N290" s="13" t="s">
        <v>397</v>
      </c>
      <c r="O290" s="14"/>
      <c r="P290" s="12"/>
      <c r="Q290" s="13" t="s">
        <v>397</v>
      </c>
      <c r="R290" s="14"/>
      <c r="S290" s="12"/>
      <c r="T290" s="13" t="s">
        <v>397</v>
      </c>
      <c r="U290" s="14"/>
      <c r="V290" s="12"/>
      <c r="W290" s="13" t="s">
        <v>397</v>
      </c>
      <c r="X290" s="14"/>
      <c r="Y290" s="12"/>
      <c r="Z290" s="13" t="s">
        <v>397</v>
      </c>
      <c r="AA290" s="14"/>
    </row>
    <row r="291" spans="1:29" ht="30" customHeight="1" x14ac:dyDescent="0.25">
      <c r="B291" s="8"/>
      <c r="C291" s="8"/>
      <c r="D291" s="8"/>
      <c r="E291" s="20"/>
      <c r="F291" s="26"/>
      <c r="G291" s="12"/>
      <c r="H291" s="13" t="s">
        <v>397</v>
      </c>
      <c r="I291" s="15"/>
      <c r="J291" s="12"/>
      <c r="K291" s="13" t="s">
        <v>397</v>
      </c>
      <c r="L291" s="14"/>
      <c r="M291" s="12"/>
      <c r="N291" s="13" t="s">
        <v>397</v>
      </c>
      <c r="O291" s="14"/>
      <c r="P291" s="12"/>
      <c r="Q291" s="13" t="s">
        <v>397</v>
      </c>
      <c r="R291" s="14"/>
      <c r="S291" s="12"/>
      <c r="T291" s="13" t="s">
        <v>397</v>
      </c>
      <c r="U291" s="14"/>
      <c r="V291" s="12"/>
      <c r="W291" s="13" t="s">
        <v>397</v>
      </c>
      <c r="X291" s="14"/>
      <c r="Y291" s="12"/>
      <c r="Z291" s="13" t="s">
        <v>397</v>
      </c>
      <c r="AA291" s="14"/>
    </row>
    <row r="292" spans="1:29" ht="30" customHeight="1" x14ac:dyDescent="0.25">
      <c r="B292" s="8"/>
      <c r="C292" s="8"/>
      <c r="D292" s="8"/>
      <c r="E292" s="20"/>
      <c r="F292" s="26"/>
      <c r="G292" s="12"/>
      <c r="H292" s="13" t="s">
        <v>397</v>
      </c>
      <c r="I292" s="15"/>
      <c r="J292" s="12"/>
      <c r="K292" s="13" t="s">
        <v>397</v>
      </c>
      <c r="L292" s="14"/>
      <c r="M292" s="12"/>
      <c r="N292" s="13" t="s">
        <v>397</v>
      </c>
      <c r="O292" s="14"/>
      <c r="P292" s="12"/>
      <c r="Q292" s="13" t="s">
        <v>397</v>
      </c>
      <c r="R292" s="14"/>
      <c r="S292" s="12"/>
      <c r="T292" s="13" t="s">
        <v>397</v>
      </c>
      <c r="U292" s="14"/>
      <c r="V292" s="12"/>
      <c r="W292" s="13" t="s">
        <v>397</v>
      </c>
      <c r="X292" s="14"/>
      <c r="Y292" s="12"/>
      <c r="Z292" s="13" t="s">
        <v>397</v>
      </c>
      <c r="AA292" s="14"/>
    </row>
    <row r="293" spans="1:29" ht="30" customHeight="1" x14ac:dyDescent="0.25">
      <c r="B293" s="8"/>
      <c r="C293" s="8"/>
      <c r="D293" s="8"/>
      <c r="E293" s="20"/>
      <c r="F293" s="26"/>
      <c r="G293" s="12"/>
      <c r="H293" s="15"/>
      <c r="I293" s="15"/>
      <c r="J293" s="12"/>
      <c r="K293" s="15"/>
      <c r="L293" s="14"/>
      <c r="M293" s="12"/>
      <c r="N293" s="15"/>
      <c r="O293" s="14"/>
      <c r="P293" s="12"/>
      <c r="Q293" s="15"/>
      <c r="R293" s="14"/>
      <c r="S293" s="12"/>
      <c r="T293" s="15"/>
      <c r="U293" s="14"/>
      <c r="V293" s="12"/>
      <c r="W293" s="15"/>
      <c r="X293" s="14"/>
      <c r="Y293" s="12"/>
      <c r="Z293" s="15"/>
      <c r="AA293" s="14"/>
    </row>
    <row r="294" spans="1:29" ht="30" customHeight="1" x14ac:dyDescent="0.25">
      <c r="B294" s="8"/>
      <c r="C294" s="8"/>
      <c r="D294" s="8"/>
      <c r="E294" s="20"/>
      <c r="F294" s="26"/>
      <c r="G294" s="12"/>
      <c r="H294" s="15"/>
      <c r="I294" s="15"/>
      <c r="J294" s="12"/>
      <c r="K294" s="15"/>
      <c r="L294" s="14"/>
      <c r="M294" s="12"/>
      <c r="N294" s="15"/>
      <c r="O294" s="14"/>
      <c r="P294" s="12"/>
      <c r="Q294" s="15"/>
      <c r="R294" s="14"/>
      <c r="S294" s="12"/>
      <c r="T294" s="15"/>
      <c r="U294" s="14"/>
      <c r="V294" s="12"/>
      <c r="W294" s="15"/>
      <c r="X294" s="14"/>
      <c r="Y294" s="12"/>
      <c r="Z294" s="15"/>
      <c r="AA294" s="14"/>
    </row>
    <row r="295" spans="1:29" ht="30" customHeight="1" x14ac:dyDescent="0.25">
      <c r="B295" s="8"/>
      <c r="C295" s="8"/>
      <c r="D295" s="8"/>
      <c r="E295" s="20"/>
      <c r="F295" s="26"/>
      <c r="G295" s="12"/>
      <c r="H295" s="15"/>
      <c r="I295" s="15"/>
      <c r="J295" s="12"/>
      <c r="K295" s="15"/>
      <c r="L295" s="14"/>
      <c r="M295" s="12"/>
      <c r="N295" s="15"/>
      <c r="O295" s="14"/>
      <c r="P295" s="12"/>
      <c r="Q295" s="15"/>
      <c r="R295" s="14"/>
      <c r="S295" s="12"/>
      <c r="T295" s="15"/>
      <c r="U295" s="14"/>
      <c r="V295" s="12"/>
      <c r="W295" s="15"/>
      <c r="X295" s="14"/>
      <c r="Y295" s="12"/>
      <c r="Z295" s="15"/>
      <c r="AA295" s="14"/>
    </row>
    <row r="296" spans="1:29" ht="30" customHeight="1" x14ac:dyDescent="0.25">
      <c r="B296" s="8"/>
      <c r="C296" s="8"/>
      <c r="D296" s="8"/>
      <c r="E296" s="20"/>
      <c r="F296" s="26"/>
      <c r="G296" s="12"/>
      <c r="H296" s="15"/>
      <c r="I296" s="15"/>
      <c r="J296" s="12"/>
      <c r="K296" s="15"/>
      <c r="L296" s="14"/>
      <c r="M296" s="12"/>
      <c r="N296" s="15"/>
      <c r="O296" s="14"/>
      <c r="P296" s="12"/>
      <c r="Q296" s="15"/>
      <c r="R296" s="14"/>
      <c r="S296" s="12"/>
      <c r="T296" s="15"/>
      <c r="U296" s="14"/>
      <c r="V296" s="12"/>
      <c r="W296" s="15"/>
      <c r="X296" s="14"/>
      <c r="Y296" s="12"/>
      <c r="Z296" s="15"/>
      <c r="AA296" s="14"/>
    </row>
    <row r="297" spans="1:29" ht="30" customHeight="1" x14ac:dyDescent="0.25">
      <c r="B297" s="8"/>
      <c r="C297" s="8"/>
      <c r="D297" s="8"/>
      <c r="E297" s="20"/>
      <c r="F297" s="26"/>
      <c r="G297" s="12"/>
      <c r="H297" s="15"/>
      <c r="I297" s="15"/>
      <c r="J297" s="12"/>
      <c r="K297" s="15"/>
      <c r="L297" s="14"/>
      <c r="M297" s="12"/>
      <c r="N297" s="15"/>
      <c r="O297" s="14"/>
      <c r="P297" s="12"/>
      <c r="Q297" s="15"/>
      <c r="R297" s="14"/>
      <c r="S297" s="12"/>
      <c r="T297" s="15"/>
      <c r="U297" s="14"/>
      <c r="V297" s="12"/>
      <c r="W297" s="15"/>
      <c r="X297" s="14"/>
      <c r="Y297" s="12"/>
      <c r="Z297" s="15"/>
      <c r="AA297" s="14"/>
    </row>
    <row r="298" spans="1:29" ht="30" customHeight="1" x14ac:dyDescent="0.25">
      <c r="B298" s="8"/>
      <c r="C298" s="8"/>
      <c r="D298" s="8"/>
      <c r="E298" s="20"/>
      <c r="F298" s="26"/>
      <c r="G298" s="12"/>
      <c r="H298" s="15"/>
      <c r="I298" s="15"/>
      <c r="J298" s="12"/>
      <c r="K298" s="15"/>
      <c r="L298" s="14"/>
      <c r="M298" s="12"/>
      <c r="N298" s="15"/>
      <c r="O298" s="14"/>
      <c r="P298" s="12"/>
      <c r="Q298" s="15"/>
      <c r="R298" s="14"/>
      <c r="S298" s="12"/>
      <c r="T298" s="15"/>
      <c r="U298" s="14"/>
      <c r="V298" s="12"/>
      <c r="W298" s="15"/>
      <c r="X298" s="14"/>
      <c r="Y298" s="12"/>
      <c r="Z298" s="15"/>
      <c r="AA298" s="14"/>
    </row>
    <row r="299" spans="1:29" ht="30" customHeight="1" x14ac:dyDescent="0.25">
      <c r="B299" s="8"/>
      <c r="C299" s="8"/>
      <c r="D299" s="8"/>
      <c r="E299" s="20"/>
      <c r="F299" s="26"/>
      <c r="G299" s="12"/>
      <c r="H299" s="15"/>
      <c r="I299" s="15"/>
      <c r="J299" s="12"/>
      <c r="K299" s="15"/>
      <c r="L299" s="14"/>
      <c r="M299" s="12"/>
      <c r="N299" s="15"/>
      <c r="O299" s="14"/>
      <c r="P299" s="12"/>
      <c r="Q299" s="15"/>
      <c r="R299" s="14"/>
      <c r="S299" s="12"/>
      <c r="T299" s="15"/>
      <c r="U299" s="14"/>
      <c r="V299" s="12"/>
      <c r="W299" s="15"/>
      <c r="X299" s="14"/>
      <c r="Y299" s="12"/>
      <c r="Z299" s="15"/>
      <c r="AA299" s="14"/>
    </row>
    <row r="300" spans="1:29" ht="30" customHeight="1" thickBot="1" x14ac:dyDescent="0.3">
      <c r="B300" s="27"/>
      <c r="C300" s="27"/>
      <c r="D300" s="27"/>
      <c r="E300" s="35"/>
      <c r="F300" s="26"/>
      <c r="G300" s="28"/>
      <c r="H300" s="17"/>
      <c r="I300" s="17"/>
      <c r="J300" s="28"/>
      <c r="K300" s="17"/>
      <c r="L300" s="29"/>
      <c r="M300" s="28"/>
      <c r="N300" s="17"/>
      <c r="O300" s="29"/>
      <c r="P300" s="28"/>
      <c r="Q300" s="17"/>
      <c r="R300" s="29"/>
      <c r="S300" s="28"/>
      <c r="T300" s="17"/>
      <c r="U300" s="29"/>
      <c r="V300" s="28"/>
      <c r="W300" s="17"/>
      <c r="X300" s="29"/>
      <c r="Y300" s="28"/>
      <c r="Z300" s="17"/>
      <c r="AA300" s="29"/>
    </row>
    <row r="301" spans="1:29" ht="30" customHeight="1" thickTop="1" x14ac:dyDescent="0.25">
      <c r="B301" s="30"/>
      <c r="C301" s="30"/>
      <c r="D301" s="30"/>
      <c r="E301" s="36"/>
      <c r="F301" s="31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 t="str">
        <f>IF(SUM(P290:P300)=0,"",SUM(P290:P300))</f>
        <v/>
      </c>
      <c r="Q301" s="33"/>
      <c r="R301" s="34"/>
      <c r="S301" s="32" t="str">
        <f>IF(SUM(S290:S300)=0,"",SUM(S290:S300))</f>
        <v/>
      </c>
      <c r="T301" s="33"/>
      <c r="U301" s="34"/>
      <c r="V301" s="32" t="str">
        <f>IF(SUM(V290:V300)=0,"",SUM(V290:V300))</f>
        <v/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0</v>
      </c>
    </row>
    <row r="302" spans="1:29" ht="30" customHeight="1" x14ac:dyDescent="0.25">
      <c r="B302" s="21"/>
      <c r="C302" s="21"/>
      <c r="D302" s="21"/>
      <c r="E302" s="23"/>
      <c r="F302" s="22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 t="str">
        <f>IF(SUM(L290:L292)=0,"",SUM(L290:L292))</f>
        <v/>
      </c>
      <c r="M302" s="12"/>
      <c r="N302" s="15"/>
      <c r="O302" s="15" t="str">
        <f>IF(SUM(O290:O292)=0,"",SUM(O290:O292))</f>
        <v/>
      </c>
      <c r="P302" s="12"/>
      <c r="Q302" s="15"/>
      <c r="R302" s="15" t="str">
        <f>IF(SUM(R290:R292)=0,"",SUM(R290:R292))</f>
        <v/>
      </c>
      <c r="S302" s="12"/>
      <c r="T302" s="15"/>
      <c r="U302" s="15" t="str">
        <f>IF(SUM(U290:U292)=0,"",SUM(U290:U292))</f>
        <v/>
      </c>
      <c r="V302" s="12"/>
      <c r="W302" s="15"/>
      <c r="X302" s="15" t="str">
        <f>IF(SUM(X290:X292)=0,"",SUM(X290:X292))</f>
        <v/>
      </c>
      <c r="Y302" s="12"/>
      <c r="Z302" s="15"/>
      <c r="AA302" s="15" t="str">
        <f>IF(SUM(AA290:AA292)=0,"",SUM(AA290:AA292))</f>
        <v/>
      </c>
      <c r="AB302" s="2">
        <f>SUM(G302:AA302)</f>
        <v>0</v>
      </c>
      <c r="AC302" s="3">
        <f>INT(SUM(G302:AA302)/3)</f>
        <v>0</v>
      </c>
    </row>
    <row r="303" spans="1:29" ht="30" customHeight="1" thickBot="1" x14ac:dyDescent="0.3">
      <c r="B303" s="21"/>
      <c r="C303" s="21"/>
      <c r="D303" s="21"/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/>
      <c r="C304" s="21"/>
      <c r="D304" s="21"/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/>
      <c r="C305" s="21"/>
      <c r="D305" s="21"/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/>
      <c r="C306" s="21"/>
      <c r="D306" s="21"/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/>
      <c r="C307" s="21"/>
      <c r="D307" s="21"/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f>A1</f>
        <v>5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5</v>
      </c>
      <c r="F309" s="143"/>
      <c r="G309" s="143"/>
      <c r="H309" s="143"/>
      <c r="I309" s="143"/>
      <c r="J309" s="144">
        <f>INDEX(Diary!$C:$C,MATCH(A309,Diary!$A:$A,0))</f>
        <v>41925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MICKY QUINN'S SHIRT</v>
      </c>
      <c r="C311" s="131"/>
      <c r="D311" s="132"/>
      <c r="E311" s="136" t="str">
        <f>INDEX(Owners!$A:$A,MATCH(B311,Owners!$B:$B,0))</f>
        <v>Andy Charleston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f>A4+7</f>
        <v>41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/>
      <c r="C313" s="8"/>
      <c r="D313" s="8"/>
      <c r="E313" s="84"/>
      <c r="F313" s="26"/>
      <c r="G313" s="9"/>
      <c r="H313" s="10" t="s">
        <v>397</v>
      </c>
      <c r="I313" s="11"/>
      <c r="J313" s="12"/>
      <c r="K313" s="13" t="s">
        <v>397</v>
      </c>
      <c r="L313" s="14"/>
      <c r="M313" s="12"/>
      <c r="N313" s="13" t="s">
        <v>397</v>
      </c>
      <c r="O313" s="14"/>
      <c r="P313" s="12"/>
      <c r="Q313" s="13" t="s">
        <v>397</v>
      </c>
      <c r="R313" s="14"/>
      <c r="S313" s="12"/>
      <c r="T313" s="13" t="s">
        <v>397</v>
      </c>
      <c r="U313" s="14"/>
      <c r="V313" s="12"/>
      <c r="W313" s="13" t="s">
        <v>397</v>
      </c>
      <c r="X313" s="14"/>
      <c r="Y313" s="12"/>
      <c r="Z313" s="13" t="s">
        <v>397</v>
      </c>
      <c r="AA313" s="14"/>
    </row>
    <row r="314" spans="1:28" ht="30" customHeight="1" x14ac:dyDescent="0.25">
      <c r="B314" s="8"/>
      <c r="C314" s="8"/>
      <c r="D314" s="8"/>
      <c r="E314" s="8"/>
      <c r="F314" s="26"/>
      <c r="G314" s="12"/>
      <c r="H314" s="13" t="s">
        <v>397</v>
      </c>
      <c r="I314" s="15"/>
      <c r="J314" s="12"/>
      <c r="K314" s="13" t="s">
        <v>397</v>
      </c>
      <c r="L314" s="14"/>
      <c r="M314" s="12"/>
      <c r="N314" s="13" t="s">
        <v>397</v>
      </c>
      <c r="O314" s="14"/>
      <c r="P314" s="12"/>
      <c r="Q314" s="13" t="s">
        <v>397</v>
      </c>
      <c r="R314" s="14"/>
      <c r="S314" s="12"/>
      <c r="T314" s="13" t="s">
        <v>397</v>
      </c>
      <c r="U314" s="14"/>
      <c r="V314" s="12"/>
      <c r="W314" s="13" t="s">
        <v>397</v>
      </c>
      <c r="X314" s="14"/>
      <c r="Y314" s="12"/>
      <c r="Z314" s="13" t="s">
        <v>397</v>
      </c>
      <c r="AA314" s="14"/>
    </row>
    <row r="315" spans="1:28" ht="30" customHeight="1" x14ac:dyDescent="0.25">
      <c r="B315" s="8"/>
      <c r="C315" s="8"/>
      <c r="D315" s="8"/>
      <c r="E315" s="8"/>
      <c r="F315" s="26"/>
      <c r="G315" s="12"/>
      <c r="H315" s="13" t="s">
        <v>397</v>
      </c>
      <c r="I315" s="15"/>
      <c r="J315" s="12"/>
      <c r="K315" s="13" t="s">
        <v>397</v>
      </c>
      <c r="L315" s="14"/>
      <c r="M315" s="12"/>
      <c r="N315" s="13" t="s">
        <v>397</v>
      </c>
      <c r="O315" s="14"/>
      <c r="P315" s="12"/>
      <c r="Q315" s="13" t="s">
        <v>397</v>
      </c>
      <c r="R315" s="14"/>
      <c r="S315" s="12"/>
      <c r="T315" s="13" t="s">
        <v>397</v>
      </c>
      <c r="U315" s="14"/>
      <c r="V315" s="12"/>
      <c r="W315" s="13" t="s">
        <v>397</v>
      </c>
      <c r="X315" s="14"/>
      <c r="Y315" s="12"/>
      <c r="Z315" s="13" t="s">
        <v>397</v>
      </c>
      <c r="AA315" s="14"/>
    </row>
    <row r="316" spans="1:28" ht="30" customHeight="1" x14ac:dyDescent="0.25">
      <c r="B316" s="8"/>
      <c r="C316" s="8"/>
      <c r="D316" s="8"/>
      <c r="E316" s="8"/>
      <c r="F316" s="26"/>
      <c r="G316" s="12"/>
      <c r="H316" s="15"/>
      <c r="I316" s="15"/>
      <c r="J316" s="12"/>
      <c r="K316" s="15"/>
      <c r="L316" s="14"/>
      <c r="M316" s="12"/>
      <c r="N316" s="15"/>
      <c r="O316" s="14"/>
      <c r="P316" s="12"/>
      <c r="Q316" s="15"/>
      <c r="R316" s="14"/>
      <c r="S316" s="12"/>
      <c r="T316" s="15"/>
      <c r="U316" s="14"/>
      <c r="V316" s="12"/>
      <c r="W316" s="15"/>
      <c r="X316" s="14"/>
      <c r="Y316" s="12"/>
      <c r="Z316" s="15"/>
      <c r="AA316" s="14"/>
    </row>
    <row r="317" spans="1:28" ht="30" customHeight="1" x14ac:dyDescent="0.25">
      <c r="B317" s="8"/>
      <c r="C317" s="8"/>
      <c r="D317" s="8"/>
      <c r="E317" s="8"/>
      <c r="F317" s="26"/>
      <c r="G317" s="12"/>
      <c r="H317" s="15"/>
      <c r="I317" s="15"/>
      <c r="J317" s="12"/>
      <c r="K317" s="15"/>
      <c r="L317" s="14"/>
      <c r="M317" s="12"/>
      <c r="N317" s="15"/>
      <c r="O317" s="14"/>
      <c r="P317" s="12"/>
      <c r="Q317" s="15"/>
      <c r="R317" s="14"/>
      <c r="S317" s="12"/>
      <c r="T317" s="15"/>
      <c r="U317" s="14"/>
      <c r="V317" s="12"/>
      <c r="W317" s="15"/>
      <c r="X317" s="14"/>
      <c r="Y317" s="12"/>
      <c r="Z317" s="15"/>
      <c r="AA317" s="14"/>
    </row>
    <row r="318" spans="1:28" ht="30" customHeight="1" x14ac:dyDescent="0.25">
      <c r="B318" s="8"/>
      <c r="C318" s="8"/>
      <c r="D318" s="8"/>
      <c r="E318" s="8"/>
      <c r="F318" s="26"/>
      <c r="G318" s="12"/>
      <c r="H318" s="15"/>
      <c r="I318" s="15"/>
      <c r="J318" s="12"/>
      <c r="K318" s="15"/>
      <c r="L318" s="14"/>
      <c r="M318" s="12"/>
      <c r="N318" s="15"/>
      <c r="O318" s="14"/>
      <c r="P318" s="12"/>
      <c r="Q318" s="15"/>
      <c r="R318" s="14"/>
      <c r="S318" s="12"/>
      <c r="T318" s="15"/>
      <c r="U318" s="14"/>
      <c r="V318" s="12"/>
      <c r="W318" s="15"/>
      <c r="X318" s="14"/>
      <c r="Y318" s="12"/>
      <c r="Z318" s="15"/>
      <c r="AA318" s="14"/>
    </row>
    <row r="319" spans="1:28" ht="30" customHeight="1" x14ac:dyDescent="0.25">
      <c r="B319" s="8"/>
      <c r="C319" s="8"/>
      <c r="D319" s="8"/>
      <c r="E319" s="8"/>
      <c r="F319" s="26"/>
      <c r="G319" s="12"/>
      <c r="H319" s="15"/>
      <c r="I319" s="15"/>
      <c r="J319" s="12"/>
      <c r="K319" s="15"/>
      <c r="L319" s="14"/>
      <c r="M319" s="12"/>
      <c r="N319" s="15"/>
      <c r="O319" s="14"/>
      <c r="P319" s="12"/>
      <c r="Q319" s="15"/>
      <c r="R319" s="14"/>
      <c r="S319" s="12"/>
      <c r="T319" s="15"/>
      <c r="U319" s="14"/>
      <c r="V319" s="12"/>
      <c r="W319" s="15"/>
      <c r="X319" s="14"/>
      <c r="Y319" s="12"/>
      <c r="Z319" s="15"/>
      <c r="AA319" s="14"/>
    </row>
    <row r="320" spans="1:28" ht="30" customHeight="1" x14ac:dyDescent="0.25">
      <c r="B320" s="8"/>
      <c r="C320" s="8"/>
      <c r="D320" s="8"/>
      <c r="E320" s="8"/>
      <c r="F320" s="26"/>
      <c r="G320" s="12"/>
      <c r="H320" s="15"/>
      <c r="I320" s="15"/>
      <c r="J320" s="12"/>
      <c r="K320" s="15"/>
      <c r="L320" s="14"/>
      <c r="M320" s="12"/>
      <c r="N320" s="15"/>
      <c r="O320" s="14"/>
      <c r="P320" s="12"/>
      <c r="Q320" s="15"/>
      <c r="R320" s="14"/>
      <c r="S320" s="12"/>
      <c r="T320" s="15"/>
      <c r="U320" s="14"/>
      <c r="V320" s="12"/>
      <c r="W320" s="15"/>
      <c r="X320" s="14"/>
      <c r="Y320" s="12"/>
      <c r="Z320" s="15"/>
      <c r="AA320" s="14"/>
    </row>
    <row r="321" spans="1:29" ht="30" customHeight="1" x14ac:dyDescent="0.25">
      <c r="B321" s="8"/>
      <c r="C321" s="8"/>
      <c r="D321" s="8"/>
      <c r="E321" s="8"/>
      <c r="F321" s="26"/>
      <c r="G321" s="12"/>
      <c r="H321" s="15"/>
      <c r="I321" s="15"/>
      <c r="J321" s="12"/>
      <c r="K321" s="15"/>
      <c r="L321" s="14"/>
      <c r="M321" s="12"/>
      <c r="N321" s="15"/>
      <c r="O321" s="14"/>
      <c r="P321" s="12"/>
      <c r="Q321" s="15"/>
      <c r="R321" s="14"/>
      <c r="S321" s="12"/>
      <c r="T321" s="15"/>
      <c r="U321" s="14"/>
      <c r="V321" s="12"/>
      <c r="W321" s="15"/>
      <c r="X321" s="14"/>
      <c r="Y321" s="12"/>
      <c r="Z321" s="15"/>
      <c r="AA321" s="14"/>
    </row>
    <row r="322" spans="1:29" ht="30" customHeight="1" x14ac:dyDescent="0.25">
      <c r="B322" s="8"/>
      <c r="C322" s="8"/>
      <c r="D322" s="8"/>
      <c r="E322" s="8"/>
      <c r="F322" s="26"/>
      <c r="G322" s="12"/>
      <c r="H322" s="15"/>
      <c r="I322" s="15"/>
      <c r="J322" s="12"/>
      <c r="K322" s="15"/>
      <c r="L322" s="14"/>
      <c r="M322" s="12"/>
      <c r="N322" s="15"/>
      <c r="O322" s="14"/>
      <c r="P322" s="12"/>
      <c r="Q322" s="15"/>
      <c r="R322" s="14"/>
      <c r="S322" s="12"/>
      <c r="T322" s="15"/>
      <c r="U322" s="14"/>
      <c r="V322" s="12"/>
      <c r="W322" s="15"/>
      <c r="X322" s="14"/>
      <c r="Y322" s="12"/>
      <c r="Z322" s="15"/>
      <c r="AA322" s="14"/>
    </row>
    <row r="323" spans="1:29" ht="30" customHeight="1" thickBot="1" x14ac:dyDescent="0.3">
      <c r="B323" s="27"/>
      <c r="C323" s="27"/>
      <c r="D323" s="27"/>
      <c r="E323" s="27"/>
      <c r="F323" s="26"/>
      <c r="G323" s="28"/>
      <c r="H323" s="17"/>
      <c r="I323" s="17"/>
      <c r="J323" s="28"/>
      <c r="K323" s="17"/>
      <c r="L323" s="29"/>
      <c r="M323" s="28"/>
      <c r="N323" s="17"/>
      <c r="O323" s="29"/>
      <c r="P323" s="28"/>
      <c r="Q323" s="17"/>
      <c r="R323" s="29"/>
      <c r="S323" s="28"/>
      <c r="T323" s="17"/>
      <c r="U323" s="29"/>
      <c r="V323" s="28"/>
      <c r="W323" s="17"/>
      <c r="X323" s="29"/>
      <c r="Y323" s="28"/>
      <c r="Z323" s="17"/>
      <c r="AA323" s="29"/>
    </row>
    <row r="324" spans="1:29" ht="30" customHeight="1" thickTop="1" x14ac:dyDescent="0.25">
      <c r="B324" s="30"/>
      <c r="C324" s="30"/>
      <c r="D324" s="30"/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 t="str">
        <f>IF(SUM(J313:J323)=0,"",SUM(J313:J323))</f>
        <v/>
      </c>
      <c r="K324" s="33"/>
      <c r="L324" s="34"/>
      <c r="M324" s="32" t="str">
        <f>IF(SUM(M313:M323)=0,"",SUM(M313:M323))</f>
        <v/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 t="str">
        <f>IF(SUM(V313:V323)=0,"",SUM(V313:V323))</f>
        <v/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0</v>
      </c>
    </row>
    <row r="325" spans="1:29" ht="30" customHeight="1" x14ac:dyDescent="0.25">
      <c r="B325" s="21"/>
      <c r="C325" s="21"/>
      <c r="D325" s="21"/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 t="str">
        <f>IF(SUM(O313:O315)=0,"",SUM(O313:O315))</f>
        <v/>
      </c>
      <c r="P325" s="12"/>
      <c r="Q325" s="15"/>
      <c r="R325" s="15" t="str">
        <f>IF(SUM(R313:R315)=0,"",SUM(R313:R315))</f>
        <v/>
      </c>
      <c r="S325" s="12"/>
      <c r="T325" s="15"/>
      <c r="U325" s="15" t="str">
        <f>IF(SUM(U313:U315)=0,"",SUM(U313:U315))</f>
        <v/>
      </c>
      <c r="V325" s="12"/>
      <c r="W325" s="15"/>
      <c r="X325" s="15" t="str">
        <f>IF(SUM(X313:X315)=0,"",SUM(X313:X315))</f>
        <v/>
      </c>
      <c r="Y325" s="12"/>
      <c r="Z325" s="15"/>
      <c r="AA325" s="15" t="str">
        <f>IF(SUM(AA313:AA315)=0,"",SUM(AA313:AA315))</f>
        <v/>
      </c>
      <c r="AB325" s="2">
        <f>SUM(G325:AA325)</f>
        <v>0</v>
      </c>
      <c r="AC325" s="3">
        <f>INT(SUM(G325:AA325)/3)</f>
        <v>0</v>
      </c>
    </row>
    <row r="326" spans="1:29" ht="30" customHeight="1" thickBot="1" x14ac:dyDescent="0.3">
      <c r="B326" s="21"/>
      <c r="C326" s="21"/>
      <c r="D326" s="21"/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/>
      <c r="C327" s="21"/>
      <c r="D327" s="21"/>
      <c r="E327" s="21"/>
      <c r="F327" s="18"/>
      <c r="G327" s="124">
        <f>IF((AB324-AC325)&lt;0,0,AB324-AC325)</f>
        <v>0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/>
      <c r="C328" s="21"/>
      <c r="D328" s="21"/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/>
      <c r="C329" s="21"/>
      <c r="D329" s="21"/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/>
      <c r="C330" s="21"/>
      <c r="D330" s="21"/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FORTUNA DUFFLECOAT</v>
      </c>
      <c r="C332" s="131"/>
      <c r="D332" s="132"/>
      <c r="E332" s="136" t="str">
        <f>INDEX(Owners!$A:$A,MATCH(B332,Owners!$B:$B,0))</f>
        <v>Jonny Fairclough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f>A4+7</f>
        <v>41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/>
      <c r="C334" s="8"/>
      <c r="D334" s="8"/>
      <c r="E334" s="85"/>
      <c r="F334" s="26"/>
      <c r="G334" s="9"/>
      <c r="H334" s="10" t="s">
        <v>397</v>
      </c>
      <c r="I334" s="11"/>
      <c r="J334" s="12"/>
      <c r="K334" s="13" t="s">
        <v>397</v>
      </c>
      <c r="L334" s="14"/>
      <c r="M334" s="12"/>
      <c r="N334" s="13" t="s">
        <v>397</v>
      </c>
      <c r="O334" s="14"/>
      <c r="P334" s="12"/>
      <c r="Q334" s="13" t="s">
        <v>397</v>
      </c>
      <c r="R334" s="14"/>
      <c r="S334" s="12"/>
      <c r="T334" s="13" t="s">
        <v>397</v>
      </c>
      <c r="U334" s="14"/>
      <c r="V334" s="12"/>
      <c r="W334" s="13" t="s">
        <v>397</v>
      </c>
      <c r="X334" s="14"/>
      <c r="Y334" s="12"/>
      <c r="Z334" s="13" t="s">
        <v>397</v>
      </c>
      <c r="AA334" s="14"/>
    </row>
    <row r="335" spans="1:29" ht="30" customHeight="1" x14ac:dyDescent="0.25">
      <c r="B335" s="8"/>
      <c r="C335" s="8"/>
      <c r="D335" s="8"/>
      <c r="E335" s="20"/>
      <c r="F335" s="26"/>
      <c r="G335" s="12"/>
      <c r="H335" s="13" t="s">
        <v>397</v>
      </c>
      <c r="I335" s="15"/>
      <c r="J335" s="12"/>
      <c r="K335" s="13" t="s">
        <v>397</v>
      </c>
      <c r="L335" s="14"/>
      <c r="M335" s="12"/>
      <c r="N335" s="13" t="s">
        <v>397</v>
      </c>
      <c r="O335" s="14"/>
      <c r="P335" s="12"/>
      <c r="Q335" s="13" t="s">
        <v>397</v>
      </c>
      <c r="R335" s="14"/>
      <c r="S335" s="12"/>
      <c r="T335" s="13" t="s">
        <v>397</v>
      </c>
      <c r="U335" s="14"/>
      <c r="V335" s="12"/>
      <c r="W335" s="13" t="s">
        <v>397</v>
      </c>
      <c r="X335" s="14"/>
      <c r="Y335" s="12"/>
      <c r="Z335" s="13" t="s">
        <v>397</v>
      </c>
      <c r="AA335" s="14"/>
    </row>
    <row r="336" spans="1:29" ht="30" customHeight="1" x14ac:dyDescent="0.25">
      <c r="B336" s="8"/>
      <c r="C336" s="8"/>
      <c r="D336" s="8"/>
      <c r="E336" s="20"/>
      <c r="F336" s="26"/>
      <c r="G336" s="12"/>
      <c r="H336" s="13" t="s">
        <v>397</v>
      </c>
      <c r="I336" s="15"/>
      <c r="J336" s="12"/>
      <c r="K336" s="13" t="s">
        <v>397</v>
      </c>
      <c r="L336" s="14"/>
      <c r="M336" s="12"/>
      <c r="N336" s="13" t="s">
        <v>397</v>
      </c>
      <c r="O336" s="14"/>
      <c r="P336" s="12"/>
      <c r="Q336" s="13" t="s">
        <v>397</v>
      </c>
      <c r="R336" s="14"/>
      <c r="S336" s="12"/>
      <c r="T336" s="13" t="s">
        <v>397</v>
      </c>
      <c r="U336" s="14"/>
      <c r="V336" s="12"/>
      <c r="W336" s="13" t="s">
        <v>397</v>
      </c>
      <c r="X336" s="14"/>
      <c r="Y336" s="12"/>
      <c r="Z336" s="13" t="s">
        <v>397</v>
      </c>
      <c r="AA336" s="14"/>
    </row>
    <row r="337" spans="2:29" ht="30" customHeight="1" x14ac:dyDescent="0.25">
      <c r="B337" s="8"/>
      <c r="C337" s="8"/>
      <c r="D337" s="8"/>
      <c r="E337" s="20"/>
      <c r="F337" s="26"/>
      <c r="G337" s="12"/>
      <c r="H337" s="15"/>
      <c r="I337" s="15"/>
      <c r="J337" s="12"/>
      <c r="K337" s="15"/>
      <c r="L337" s="14"/>
      <c r="M337" s="12"/>
      <c r="N337" s="15"/>
      <c r="O337" s="14"/>
      <c r="P337" s="12"/>
      <c r="Q337" s="15"/>
      <c r="R337" s="14"/>
      <c r="S337" s="12"/>
      <c r="T337" s="15"/>
      <c r="U337" s="14"/>
      <c r="V337" s="12"/>
      <c r="W337" s="15"/>
      <c r="X337" s="14"/>
      <c r="Y337" s="12"/>
      <c r="Z337" s="15"/>
      <c r="AA337" s="14"/>
    </row>
    <row r="338" spans="2:29" ht="30" customHeight="1" x14ac:dyDescent="0.25">
      <c r="B338" s="8"/>
      <c r="C338" s="8"/>
      <c r="D338" s="8"/>
      <c r="E338" s="20"/>
      <c r="F338" s="26"/>
      <c r="G338" s="12"/>
      <c r="H338" s="15"/>
      <c r="I338" s="15"/>
      <c r="J338" s="12"/>
      <c r="K338" s="15"/>
      <c r="L338" s="14"/>
      <c r="M338" s="12"/>
      <c r="N338" s="15"/>
      <c r="O338" s="14"/>
      <c r="P338" s="12"/>
      <c r="Q338" s="15"/>
      <c r="R338" s="14"/>
      <c r="S338" s="12"/>
      <c r="T338" s="15"/>
      <c r="U338" s="14"/>
      <c r="V338" s="12"/>
      <c r="W338" s="15"/>
      <c r="X338" s="14"/>
      <c r="Y338" s="12"/>
      <c r="Z338" s="15"/>
      <c r="AA338" s="14"/>
    </row>
    <row r="339" spans="2:29" ht="30" customHeight="1" x14ac:dyDescent="0.25">
      <c r="B339" s="8"/>
      <c r="C339" s="8"/>
      <c r="D339" s="8"/>
      <c r="E339" s="20"/>
      <c r="F339" s="26"/>
      <c r="G339" s="12"/>
      <c r="H339" s="15"/>
      <c r="I339" s="15"/>
      <c r="J339" s="12"/>
      <c r="K339" s="15"/>
      <c r="L339" s="14"/>
      <c r="M339" s="12"/>
      <c r="N339" s="15"/>
      <c r="O339" s="14"/>
      <c r="P339" s="12"/>
      <c r="Q339" s="15"/>
      <c r="R339" s="14"/>
      <c r="S339" s="12"/>
      <c r="T339" s="15"/>
      <c r="U339" s="14"/>
      <c r="V339" s="12"/>
      <c r="W339" s="15"/>
      <c r="X339" s="14"/>
      <c r="Y339" s="12"/>
      <c r="Z339" s="15"/>
      <c r="AA339" s="14"/>
    </row>
    <row r="340" spans="2:29" ht="30" customHeight="1" x14ac:dyDescent="0.25">
      <c r="B340" s="8"/>
      <c r="C340" s="8"/>
      <c r="D340" s="8"/>
      <c r="E340" s="20"/>
      <c r="F340" s="26"/>
      <c r="G340" s="12"/>
      <c r="H340" s="15"/>
      <c r="I340" s="15"/>
      <c r="J340" s="12"/>
      <c r="K340" s="15"/>
      <c r="L340" s="14"/>
      <c r="M340" s="12"/>
      <c r="N340" s="15"/>
      <c r="O340" s="14"/>
      <c r="P340" s="12"/>
      <c r="Q340" s="15"/>
      <c r="R340" s="14"/>
      <c r="S340" s="12"/>
      <c r="T340" s="15"/>
      <c r="U340" s="14"/>
      <c r="V340" s="12"/>
      <c r="W340" s="15"/>
      <c r="X340" s="14"/>
      <c r="Y340" s="12"/>
      <c r="Z340" s="15"/>
      <c r="AA340" s="14"/>
    </row>
    <row r="341" spans="2:29" ht="30" customHeight="1" x14ac:dyDescent="0.25">
      <c r="B341" s="8"/>
      <c r="C341" s="8"/>
      <c r="D341" s="8"/>
      <c r="E341" s="20"/>
      <c r="F341" s="26"/>
      <c r="G341" s="12"/>
      <c r="H341" s="15"/>
      <c r="I341" s="15"/>
      <c r="J341" s="12"/>
      <c r="K341" s="15"/>
      <c r="L341" s="14"/>
      <c r="M341" s="12"/>
      <c r="N341" s="15"/>
      <c r="O341" s="14"/>
      <c r="P341" s="12"/>
      <c r="Q341" s="15"/>
      <c r="R341" s="14"/>
      <c r="S341" s="12"/>
      <c r="T341" s="15"/>
      <c r="U341" s="14"/>
      <c r="V341" s="12"/>
      <c r="W341" s="15"/>
      <c r="X341" s="14"/>
      <c r="Y341" s="12"/>
      <c r="Z341" s="15"/>
      <c r="AA341" s="14"/>
    </row>
    <row r="342" spans="2:29" ht="30" customHeight="1" x14ac:dyDescent="0.25">
      <c r="B342" s="8"/>
      <c r="C342" s="8"/>
      <c r="D342" s="8"/>
      <c r="E342" s="20"/>
      <c r="F342" s="26"/>
      <c r="G342" s="12"/>
      <c r="H342" s="15"/>
      <c r="I342" s="15"/>
      <c r="J342" s="12"/>
      <c r="K342" s="15"/>
      <c r="L342" s="14"/>
      <c r="M342" s="12"/>
      <c r="N342" s="15"/>
      <c r="O342" s="14"/>
      <c r="P342" s="12"/>
      <c r="Q342" s="15"/>
      <c r="R342" s="14"/>
      <c r="S342" s="12"/>
      <c r="T342" s="15"/>
      <c r="U342" s="14"/>
      <c r="V342" s="12"/>
      <c r="W342" s="15"/>
      <c r="X342" s="14"/>
      <c r="Y342" s="12"/>
      <c r="Z342" s="15"/>
      <c r="AA342" s="14"/>
    </row>
    <row r="343" spans="2:29" ht="30" customHeight="1" x14ac:dyDescent="0.25">
      <c r="B343" s="8"/>
      <c r="C343" s="8"/>
      <c r="D343" s="8"/>
      <c r="E343" s="20"/>
      <c r="F343" s="26"/>
      <c r="G343" s="12"/>
      <c r="H343" s="15"/>
      <c r="I343" s="15"/>
      <c r="J343" s="12"/>
      <c r="K343" s="15"/>
      <c r="L343" s="14"/>
      <c r="M343" s="12"/>
      <c r="N343" s="15"/>
      <c r="O343" s="14"/>
      <c r="P343" s="12"/>
      <c r="Q343" s="15"/>
      <c r="R343" s="14"/>
      <c r="S343" s="12"/>
      <c r="T343" s="15"/>
      <c r="U343" s="14"/>
      <c r="V343" s="12"/>
      <c r="W343" s="15"/>
      <c r="X343" s="14"/>
      <c r="Y343" s="12"/>
      <c r="Z343" s="15"/>
      <c r="AA343" s="14"/>
    </row>
    <row r="344" spans="2:29" ht="30" customHeight="1" thickBot="1" x14ac:dyDescent="0.3">
      <c r="B344" s="27"/>
      <c r="C344" s="27"/>
      <c r="D344" s="27"/>
      <c r="E344" s="35"/>
      <c r="F344" s="26"/>
      <c r="G344" s="28"/>
      <c r="H344" s="17"/>
      <c r="I344" s="17"/>
      <c r="J344" s="28"/>
      <c r="K344" s="17"/>
      <c r="L344" s="29"/>
      <c r="M344" s="28"/>
      <c r="N344" s="17"/>
      <c r="O344" s="29"/>
      <c r="P344" s="28"/>
      <c r="Q344" s="17"/>
      <c r="R344" s="29"/>
      <c r="S344" s="28"/>
      <c r="T344" s="17"/>
      <c r="U344" s="29"/>
      <c r="V344" s="28"/>
      <c r="W344" s="17"/>
      <c r="X344" s="29"/>
      <c r="Y344" s="28"/>
      <c r="Z344" s="17"/>
      <c r="AA344" s="29"/>
    </row>
    <row r="345" spans="2:29" ht="30" customHeight="1" thickTop="1" x14ac:dyDescent="0.25">
      <c r="B345" s="30"/>
      <c r="C345" s="30"/>
      <c r="D345" s="30"/>
      <c r="E345" s="36"/>
      <c r="F345" s="31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 t="str">
        <f>IF(SUM(M334:M344)=0,"",SUM(M334:M344))</f>
        <v/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 t="str">
        <f>IF(SUM(V334:V344)=0,"",SUM(V334:V344))</f>
        <v/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0</v>
      </c>
    </row>
    <row r="346" spans="2:29" ht="30" customHeight="1" x14ac:dyDescent="0.25">
      <c r="B346" s="21"/>
      <c r="C346" s="21"/>
      <c r="D346" s="21"/>
      <c r="E346" s="23"/>
      <c r="F346" s="22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 t="str">
        <f>IF(SUM(L334:L336)=0,"",SUM(L334:L336))</f>
        <v/>
      </c>
      <c r="M346" s="12"/>
      <c r="N346" s="15"/>
      <c r="O346" s="15" t="str">
        <f>IF(SUM(O334:O336)=0,"",SUM(O334:O336))</f>
        <v/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 t="str">
        <f>IF(SUM(X334:X336)=0,"",SUM(X334:X336))</f>
        <v/>
      </c>
      <c r="Y346" s="12"/>
      <c r="Z346" s="15"/>
      <c r="AA346" s="15" t="str">
        <f>IF(SUM(AA334:AA336)=0,"",SUM(AA334:AA336))</f>
        <v/>
      </c>
      <c r="AB346" s="2">
        <f>SUM(G346:AA346)</f>
        <v>0</v>
      </c>
      <c r="AC346" s="3">
        <f>INT(SUM(G346:AA346)/3)</f>
        <v>0</v>
      </c>
    </row>
    <row r="347" spans="2:29" ht="30" customHeight="1" thickBot="1" x14ac:dyDescent="0.3">
      <c r="B347" s="21"/>
      <c r="C347" s="21"/>
      <c r="D347" s="21"/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/>
      <c r="C348" s="21"/>
      <c r="D348" s="21"/>
      <c r="E348" s="24"/>
      <c r="F348" s="18"/>
      <c r="G348" s="124">
        <f>IF((AB345-AC346)&lt;0,0,AB345-AC346)</f>
        <v>0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/>
      <c r="C349" s="21"/>
      <c r="D349" s="21"/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/>
      <c r="C350" s="21"/>
      <c r="D350" s="21"/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/>
      <c r="C351" s="21"/>
      <c r="D351" s="21"/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B1:D1"/>
    <mergeCell ref="E1:I1"/>
    <mergeCell ref="J1:AA1"/>
    <mergeCell ref="B3:D4"/>
    <mergeCell ref="E3:F4"/>
    <mergeCell ref="G3:I3"/>
    <mergeCell ref="J3:L3"/>
    <mergeCell ref="M3:O3"/>
    <mergeCell ref="P3:R3"/>
    <mergeCell ref="S3:U3"/>
    <mergeCell ref="V24:X24"/>
    <mergeCell ref="Y24:AA24"/>
    <mergeCell ref="G40:I41"/>
    <mergeCell ref="B45:D45"/>
    <mergeCell ref="E45:I45"/>
    <mergeCell ref="J45:AA45"/>
    <mergeCell ref="V3:X3"/>
    <mergeCell ref="Y3:AA3"/>
    <mergeCell ref="G19:I20"/>
    <mergeCell ref="B24:D25"/>
    <mergeCell ref="E24:F25"/>
    <mergeCell ref="G24:I24"/>
    <mergeCell ref="J24:L24"/>
    <mergeCell ref="M24:O24"/>
    <mergeCell ref="P24:R24"/>
    <mergeCell ref="S24:U24"/>
    <mergeCell ref="S68:U68"/>
    <mergeCell ref="V68:X68"/>
    <mergeCell ref="Y68:AA68"/>
    <mergeCell ref="G84:I85"/>
    <mergeCell ref="B89:D89"/>
    <mergeCell ref="E89:I89"/>
    <mergeCell ref="J89:AA89"/>
    <mergeCell ref="S47:U47"/>
    <mergeCell ref="V47:X47"/>
    <mergeCell ref="Y47:AA47"/>
    <mergeCell ref="G63:I64"/>
    <mergeCell ref="B68:D69"/>
    <mergeCell ref="E68:F69"/>
    <mergeCell ref="G68:I68"/>
    <mergeCell ref="J68:L68"/>
    <mergeCell ref="M68:O68"/>
    <mergeCell ref="P68:R68"/>
    <mergeCell ref="B47:D48"/>
    <mergeCell ref="E47:F48"/>
    <mergeCell ref="G47:I47"/>
    <mergeCell ref="J47:L47"/>
    <mergeCell ref="M47:O47"/>
    <mergeCell ref="P47:R47"/>
    <mergeCell ref="S112:U112"/>
    <mergeCell ref="V112:X112"/>
    <mergeCell ref="Y112:AA112"/>
    <mergeCell ref="G128:I129"/>
    <mergeCell ref="B133:D133"/>
    <mergeCell ref="E133:I133"/>
    <mergeCell ref="J133:AA133"/>
    <mergeCell ref="S91:U91"/>
    <mergeCell ref="V91:X91"/>
    <mergeCell ref="Y91:AA91"/>
    <mergeCell ref="G107:I108"/>
    <mergeCell ref="B112:D113"/>
    <mergeCell ref="E112:F113"/>
    <mergeCell ref="G112:I112"/>
    <mergeCell ref="J112:L112"/>
    <mergeCell ref="M112:O112"/>
    <mergeCell ref="P112:R112"/>
    <mergeCell ref="B91:D92"/>
    <mergeCell ref="E91:F92"/>
    <mergeCell ref="G91:I91"/>
    <mergeCell ref="J91:L91"/>
    <mergeCell ref="M91:O91"/>
    <mergeCell ref="P91:R91"/>
    <mergeCell ref="S156:U156"/>
    <mergeCell ref="V156:X156"/>
    <mergeCell ref="Y156:AA156"/>
    <mergeCell ref="G172:I173"/>
    <mergeCell ref="B177:D177"/>
    <mergeCell ref="E177:I177"/>
    <mergeCell ref="J177:AA177"/>
    <mergeCell ref="S135:U135"/>
    <mergeCell ref="V135:X135"/>
    <mergeCell ref="Y135:AA135"/>
    <mergeCell ref="G151:I152"/>
    <mergeCell ref="B156:D157"/>
    <mergeCell ref="E156:F157"/>
    <mergeCell ref="G156:I156"/>
    <mergeCell ref="J156:L156"/>
    <mergeCell ref="M156:O156"/>
    <mergeCell ref="P156:R156"/>
    <mergeCell ref="B135:D136"/>
    <mergeCell ref="E135:F136"/>
    <mergeCell ref="G135:I135"/>
    <mergeCell ref="J135:L135"/>
    <mergeCell ref="M135:O135"/>
    <mergeCell ref="P135:R135"/>
    <mergeCell ref="S200:U200"/>
    <mergeCell ref="V200:X200"/>
    <mergeCell ref="Y200:AA200"/>
    <mergeCell ref="G216:I217"/>
    <mergeCell ref="B221:D221"/>
    <mergeCell ref="E221:I221"/>
    <mergeCell ref="J221:AA221"/>
    <mergeCell ref="S179:U179"/>
    <mergeCell ref="V179:X179"/>
    <mergeCell ref="Y179:AA179"/>
    <mergeCell ref="G195:I196"/>
    <mergeCell ref="B200:D201"/>
    <mergeCell ref="E200:F201"/>
    <mergeCell ref="G200:I200"/>
    <mergeCell ref="J200:L200"/>
    <mergeCell ref="M200:O200"/>
    <mergeCell ref="P200:R200"/>
    <mergeCell ref="B179:D180"/>
    <mergeCell ref="E179:F180"/>
    <mergeCell ref="G179:I179"/>
    <mergeCell ref="J179:L179"/>
    <mergeCell ref="M179:O179"/>
    <mergeCell ref="P179:R179"/>
    <mergeCell ref="S244:U244"/>
    <mergeCell ref="V244:X244"/>
    <mergeCell ref="Y244:AA244"/>
    <mergeCell ref="G260:I261"/>
    <mergeCell ref="B265:D265"/>
    <mergeCell ref="E265:I265"/>
    <mergeCell ref="J265:AA265"/>
    <mergeCell ref="S223:U223"/>
    <mergeCell ref="V223:X223"/>
    <mergeCell ref="Y223:AA223"/>
    <mergeCell ref="G239:I240"/>
    <mergeCell ref="B244:D245"/>
    <mergeCell ref="E244:F245"/>
    <mergeCell ref="G244:I244"/>
    <mergeCell ref="J244:L244"/>
    <mergeCell ref="M244:O244"/>
    <mergeCell ref="P244:R244"/>
    <mergeCell ref="B223:D224"/>
    <mergeCell ref="E223:F224"/>
    <mergeCell ref="G223:I223"/>
    <mergeCell ref="J223:L223"/>
    <mergeCell ref="M223:O223"/>
    <mergeCell ref="P223:R223"/>
    <mergeCell ref="S288:U288"/>
    <mergeCell ref="V288:X288"/>
    <mergeCell ref="Y288:AA288"/>
    <mergeCell ref="G304:I305"/>
    <mergeCell ref="B309:D309"/>
    <mergeCell ref="E309:I309"/>
    <mergeCell ref="J309:AA309"/>
    <mergeCell ref="S267:U267"/>
    <mergeCell ref="V267:X267"/>
    <mergeCell ref="Y267:AA267"/>
    <mergeCell ref="G283:I284"/>
    <mergeCell ref="B288:D289"/>
    <mergeCell ref="E288:F289"/>
    <mergeCell ref="G288:I288"/>
    <mergeCell ref="J288:L288"/>
    <mergeCell ref="M288:O288"/>
    <mergeCell ref="P288:R288"/>
    <mergeCell ref="B267:D268"/>
    <mergeCell ref="E267:F268"/>
    <mergeCell ref="G267:I267"/>
    <mergeCell ref="J267:L267"/>
    <mergeCell ref="M267:O267"/>
    <mergeCell ref="P267:R267"/>
    <mergeCell ref="S332:U332"/>
    <mergeCell ref="V332:X332"/>
    <mergeCell ref="Y332:AA332"/>
    <mergeCell ref="G348:I349"/>
    <mergeCell ref="S311:U311"/>
    <mergeCell ref="V311:X311"/>
    <mergeCell ref="Y311:AA311"/>
    <mergeCell ref="G327:I328"/>
    <mergeCell ref="B332:D333"/>
    <mergeCell ref="E332:F333"/>
    <mergeCell ref="G332:I332"/>
    <mergeCell ref="J332:L332"/>
    <mergeCell ref="M332:O332"/>
    <mergeCell ref="P332:R332"/>
    <mergeCell ref="B311:D312"/>
    <mergeCell ref="E311:F312"/>
    <mergeCell ref="G311:I311"/>
    <mergeCell ref="J311:L311"/>
    <mergeCell ref="M311:O311"/>
    <mergeCell ref="P311:R311"/>
  </mergeCell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H351"/>
  <sheetViews>
    <sheetView view="pageBreakPreview" topLeftCell="B1" zoomScale="75" zoomScaleNormal="100" zoomScaleSheetLayoutView="75" workbookViewId="0">
      <selection activeCell="A4" sqref="A4"/>
    </sheetView>
  </sheetViews>
  <sheetFormatPr defaultRowHeight="14.25" x14ac:dyDescent="0.25"/>
  <cols>
    <col min="1" max="1" width="0" style="3" hidden="1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34" width="9.140625" style="3" hidden="1" customWidth="1"/>
    <col min="35" max="37" width="0" style="3" hidden="1" customWidth="1"/>
    <col min="38" max="16384" width="9.140625" style="3"/>
  </cols>
  <sheetData>
    <row r="1" spans="1:28" s="2" customFormat="1" ht="50.1" customHeight="1" x14ac:dyDescent="0.25">
      <c r="A1" s="2">
        <v>6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6</v>
      </c>
      <c r="F1" s="143"/>
      <c r="G1" s="143"/>
      <c r="H1" s="143"/>
      <c r="I1" s="143"/>
      <c r="J1" s="144">
        <f>INDEX(Diary!$C:$C,MATCH(A1,Diary!$A:$A,0))</f>
        <v>41932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8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.95" customHeight="1" x14ac:dyDescent="0.25">
      <c r="B3" s="130" t="str">
        <f>INDEX(Fixtures!$E:$E,MATCH(A4,Fixtures!$A:$A,0))</f>
        <v>SPORTING ANATTYJACKET</v>
      </c>
      <c r="C3" s="131"/>
      <c r="D3" s="132"/>
      <c r="E3" s="136" t="str">
        <f>INDEX(Owners!$A:$A,MATCH(B3,Owners!$B:$B,0))</f>
        <v>Graham Miller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28" ht="24.95" customHeight="1" x14ac:dyDescent="0.25">
      <c r="A4" s="3">
        <v>42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28" ht="30" customHeight="1" x14ac:dyDescent="0.25">
      <c r="B5" s="8"/>
      <c r="C5" s="8"/>
      <c r="D5" s="8"/>
      <c r="E5" s="84"/>
      <c r="F5" s="26"/>
      <c r="G5" s="9"/>
      <c r="H5" s="10" t="s">
        <v>397</v>
      </c>
      <c r="I5" s="11"/>
      <c r="J5" s="12"/>
      <c r="K5" s="13" t="s">
        <v>397</v>
      </c>
      <c r="L5" s="14"/>
      <c r="M5" s="12"/>
      <c r="N5" s="13" t="s">
        <v>397</v>
      </c>
      <c r="O5" s="14"/>
      <c r="P5" s="12"/>
      <c r="Q5" s="13" t="s">
        <v>397</v>
      </c>
      <c r="R5" s="14"/>
      <c r="S5" s="12"/>
      <c r="T5" s="13" t="s">
        <v>397</v>
      </c>
      <c r="U5" s="14"/>
      <c r="V5" s="12"/>
      <c r="W5" s="13" t="s">
        <v>397</v>
      </c>
      <c r="X5" s="14"/>
      <c r="Y5" s="12"/>
      <c r="Z5" s="13" t="s">
        <v>397</v>
      </c>
      <c r="AA5" s="14"/>
      <c r="AB5" s="2"/>
    </row>
    <row r="6" spans="1:28" ht="30" customHeight="1" x14ac:dyDescent="0.25">
      <c r="B6" s="8"/>
      <c r="C6" s="8"/>
      <c r="D6" s="8"/>
      <c r="E6" s="8"/>
      <c r="F6" s="26"/>
      <c r="G6" s="12"/>
      <c r="H6" s="13" t="s">
        <v>397</v>
      </c>
      <c r="I6" s="15"/>
      <c r="J6" s="12"/>
      <c r="K6" s="13" t="s">
        <v>397</v>
      </c>
      <c r="L6" s="14"/>
      <c r="M6" s="12"/>
      <c r="N6" s="13" t="s">
        <v>397</v>
      </c>
      <c r="O6" s="14"/>
      <c r="P6" s="12"/>
      <c r="Q6" s="13" t="s">
        <v>397</v>
      </c>
      <c r="R6" s="14"/>
      <c r="S6" s="12"/>
      <c r="T6" s="13" t="s">
        <v>397</v>
      </c>
      <c r="U6" s="14"/>
      <c r="V6" s="12"/>
      <c r="W6" s="13" t="s">
        <v>397</v>
      </c>
      <c r="X6" s="14"/>
      <c r="Y6" s="12"/>
      <c r="Z6" s="13" t="s">
        <v>397</v>
      </c>
      <c r="AA6" s="14"/>
      <c r="AB6" s="2"/>
    </row>
    <row r="7" spans="1:28" ht="30" customHeight="1" x14ac:dyDescent="0.25">
      <c r="B7" s="8"/>
      <c r="C7" s="8"/>
      <c r="D7" s="8"/>
      <c r="E7" s="8"/>
      <c r="F7" s="26"/>
      <c r="G7" s="12"/>
      <c r="H7" s="13" t="s">
        <v>397</v>
      </c>
      <c r="I7" s="15"/>
      <c r="J7" s="12"/>
      <c r="K7" s="13" t="s">
        <v>397</v>
      </c>
      <c r="L7" s="14"/>
      <c r="M7" s="12"/>
      <c r="N7" s="13" t="s">
        <v>397</v>
      </c>
      <c r="O7" s="14"/>
      <c r="P7" s="12"/>
      <c r="Q7" s="13" t="s">
        <v>397</v>
      </c>
      <c r="R7" s="14"/>
      <c r="S7" s="12"/>
      <c r="T7" s="13" t="s">
        <v>397</v>
      </c>
      <c r="U7" s="14"/>
      <c r="V7" s="12"/>
      <c r="W7" s="13" t="s">
        <v>397</v>
      </c>
      <c r="X7" s="14"/>
      <c r="Y7" s="12"/>
      <c r="Z7" s="13" t="s">
        <v>397</v>
      </c>
      <c r="AA7" s="14"/>
      <c r="AB7" s="2"/>
    </row>
    <row r="8" spans="1:28" ht="30" customHeight="1" x14ac:dyDescent="0.25">
      <c r="B8" s="8"/>
      <c r="C8" s="8"/>
      <c r="D8" s="8"/>
      <c r="E8" s="8"/>
      <c r="F8" s="26"/>
      <c r="G8" s="12"/>
      <c r="H8" s="15"/>
      <c r="I8" s="15"/>
      <c r="J8" s="12"/>
      <c r="K8" s="15"/>
      <c r="L8" s="14"/>
      <c r="M8" s="12"/>
      <c r="N8" s="15"/>
      <c r="O8" s="14"/>
      <c r="P8" s="12"/>
      <c r="Q8" s="15"/>
      <c r="R8" s="14"/>
      <c r="S8" s="12"/>
      <c r="T8" s="15"/>
      <c r="U8" s="14"/>
      <c r="V8" s="12"/>
      <c r="W8" s="15"/>
      <c r="X8" s="14"/>
      <c r="Y8" s="12"/>
      <c r="Z8" s="15"/>
      <c r="AA8" s="14"/>
      <c r="AB8" s="2"/>
    </row>
    <row r="9" spans="1:28" ht="30" customHeight="1" x14ac:dyDescent="0.25">
      <c r="B9" s="8"/>
      <c r="C9" s="8"/>
      <c r="D9" s="8"/>
      <c r="E9" s="8"/>
      <c r="F9" s="26"/>
      <c r="G9" s="12"/>
      <c r="H9" s="15"/>
      <c r="I9" s="15"/>
      <c r="J9" s="12"/>
      <c r="K9" s="15"/>
      <c r="L9" s="14"/>
      <c r="M9" s="12"/>
      <c r="N9" s="15"/>
      <c r="O9" s="14"/>
      <c r="P9" s="12"/>
      <c r="Q9" s="15"/>
      <c r="R9" s="14"/>
      <c r="S9" s="12"/>
      <c r="T9" s="15"/>
      <c r="U9" s="14"/>
      <c r="V9" s="12"/>
      <c r="W9" s="15"/>
      <c r="X9" s="14"/>
      <c r="Y9" s="12"/>
      <c r="Z9" s="15"/>
      <c r="AA9" s="14"/>
      <c r="AB9" s="2"/>
    </row>
    <row r="10" spans="1:28" ht="30" customHeight="1" x14ac:dyDescent="0.25">
      <c r="B10" s="8"/>
      <c r="C10" s="8"/>
      <c r="D10" s="8"/>
      <c r="E10" s="8"/>
      <c r="F10" s="26"/>
      <c r="G10" s="12"/>
      <c r="H10" s="15"/>
      <c r="I10" s="15"/>
      <c r="J10" s="12"/>
      <c r="K10" s="15"/>
      <c r="L10" s="14"/>
      <c r="M10" s="12"/>
      <c r="N10" s="15"/>
      <c r="O10" s="14"/>
      <c r="P10" s="12"/>
      <c r="Q10" s="15"/>
      <c r="R10" s="14"/>
      <c r="S10" s="12"/>
      <c r="T10" s="15"/>
      <c r="U10" s="14"/>
      <c r="V10" s="12"/>
      <c r="W10" s="15"/>
      <c r="X10" s="14"/>
      <c r="Y10" s="12"/>
      <c r="Z10" s="15"/>
      <c r="AA10" s="14"/>
      <c r="AB10" s="2"/>
    </row>
    <row r="11" spans="1:28" ht="30" customHeight="1" x14ac:dyDescent="0.25">
      <c r="B11" s="8"/>
      <c r="C11" s="8"/>
      <c r="D11" s="8"/>
      <c r="E11" s="8"/>
      <c r="F11" s="26"/>
      <c r="G11" s="12"/>
      <c r="H11" s="15"/>
      <c r="I11" s="15"/>
      <c r="J11" s="12"/>
      <c r="K11" s="15"/>
      <c r="L11" s="14"/>
      <c r="M11" s="12"/>
      <c r="N11" s="15"/>
      <c r="O11" s="14"/>
      <c r="P11" s="12"/>
      <c r="Q11" s="15"/>
      <c r="R11" s="14"/>
      <c r="S11" s="12"/>
      <c r="T11" s="15"/>
      <c r="U11" s="14"/>
      <c r="V11" s="12"/>
      <c r="W11" s="15"/>
      <c r="X11" s="14"/>
      <c r="Y11" s="12"/>
      <c r="Z11" s="15"/>
      <c r="AA11" s="14"/>
      <c r="AB11" s="2"/>
    </row>
    <row r="12" spans="1:28" ht="30" customHeight="1" x14ac:dyDescent="0.25">
      <c r="B12" s="8"/>
      <c r="C12" s="8"/>
      <c r="D12" s="8"/>
      <c r="E12" s="8"/>
      <c r="F12" s="26"/>
      <c r="G12" s="12"/>
      <c r="H12" s="15"/>
      <c r="I12" s="15"/>
      <c r="J12" s="12"/>
      <c r="K12" s="15"/>
      <c r="L12" s="14"/>
      <c r="M12" s="12"/>
      <c r="N12" s="15"/>
      <c r="O12" s="14"/>
      <c r="P12" s="12"/>
      <c r="Q12" s="15"/>
      <c r="R12" s="14"/>
      <c r="S12" s="12"/>
      <c r="T12" s="15"/>
      <c r="U12" s="14"/>
      <c r="V12" s="12"/>
      <c r="W12" s="15"/>
      <c r="X12" s="14"/>
      <c r="Y12" s="12"/>
      <c r="Z12" s="15"/>
      <c r="AA12" s="14"/>
      <c r="AB12" s="2"/>
    </row>
    <row r="13" spans="1:28" ht="30" customHeight="1" x14ac:dyDescent="0.25">
      <c r="B13" s="8"/>
      <c r="C13" s="8"/>
      <c r="D13" s="8"/>
      <c r="E13" s="8"/>
      <c r="F13" s="26"/>
      <c r="G13" s="12"/>
      <c r="H13" s="15"/>
      <c r="I13" s="15"/>
      <c r="J13" s="12"/>
      <c r="K13" s="15"/>
      <c r="L13" s="14"/>
      <c r="M13" s="12"/>
      <c r="N13" s="15"/>
      <c r="O13" s="14"/>
      <c r="P13" s="12"/>
      <c r="Q13" s="15"/>
      <c r="R13" s="14"/>
      <c r="S13" s="12"/>
      <c r="T13" s="15"/>
      <c r="U13" s="14"/>
      <c r="V13" s="12"/>
      <c r="W13" s="15"/>
      <c r="X13" s="14"/>
      <c r="Y13" s="12"/>
      <c r="Z13" s="15"/>
      <c r="AA13" s="14"/>
      <c r="AB13" s="2"/>
    </row>
    <row r="14" spans="1:28" ht="30" customHeight="1" x14ac:dyDescent="0.25">
      <c r="B14" s="8"/>
      <c r="C14" s="8"/>
      <c r="D14" s="8"/>
      <c r="E14" s="8"/>
      <c r="F14" s="26"/>
      <c r="G14" s="12"/>
      <c r="H14" s="15"/>
      <c r="I14" s="15"/>
      <c r="J14" s="12"/>
      <c r="K14" s="15"/>
      <c r="L14" s="14"/>
      <c r="M14" s="12"/>
      <c r="N14" s="15"/>
      <c r="O14" s="14"/>
      <c r="P14" s="12"/>
      <c r="Q14" s="15"/>
      <c r="R14" s="14"/>
      <c r="S14" s="12"/>
      <c r="T14" s="15"/>
      <c r="U14" s="14"/>
      <c r="V14" s="12"/>
      <c r="W14" s="15"/>
      <c r="X14" s="14"/>
      <c r="Y14" s="12"/>
      <c r="Z14" s="15"/>
      <c r="AA14" s="14"/>
      <c r="AB14" s="2"/>
    </row>
    <row r="15" spans="1:28" ht="30" customHeight="1" thickBot="1" x14ac:dyDescent="0.3">
      <c r="B15" s="27"/>
      <c r="C15" s="27"/>
      <c r="D15" s="27"/>
      <c r="E15" s="27"/>
      <c r="F15" s="26"/>
      <c r="G15" s="28"/>
      <c r="H15" s="17"/>
      <c r="I15" s="17"/>
      <c r="J15" s="28"/>
      <c r="K15" s="17"/>
      <c r="L15" s="29"/>
      <c r="M15" s="28"/>
      <c r="N15" s="17"/>
      <c r="O15" s="29"/>
      <c r="P15" s="28"/>
      <c r="Q15" s="17"/>
      <c r="R15" s="29"/>
      <c r="S15" s="28"/>
      <c r="T15" s="17"/>
      <c r="U15" s="29"/>
      <c r="V15" s="28"/>
      <c r="W15" s="17"/>
      <c r="X15" s="29"/>
      <c r="Y15" s="28"/>
      <c r="Z15" s="17"/>
      <c r="AA15" s="29"/>
      <c r="AB15" s="2"/>
    </row>
    <row r="16" spans="1:28" ht="30" customHeight="1" thickTop="1" x14ac:dyDescent="0.25">
      <c r="B16" s="30"/>
      <c r="C16" s="30"/>
      <c r="D16" s="30"/>
      <c r="E16" s="30"/>
      <c r="F16" s="31" t="s">
        <v>372</v>
      </c>
      <c r="G16" s="32" t="str">
        <f>IF(SUM(G5:G15)=0,"",SUM(G5:G15))</f>
        <v/>
      </c>
      <c r="H16" s="33"/>
      <c r="I16" s="33"/>
      <c r="J16" s="32" t="str">
        <f>IF(SUM(J5:J15)=0,"",SUM(J5:J15))</f>
        <v/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 t="str">
        <f>IF(SUM(V5:V15)=0,"",SUM(V5:V15))</f>
        <v/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0</v>
      </c>
    </row>
    <row r="17" spans="1:29" ht="30" customHeight="1" x14ac:dyDescent="0.25">
      <c r="B17" s="21"/>
      <c r="C17" s="21"/>
      <c r="D17" s="21"/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 t="str">
        <f>IF(SUM(L5:L7)=0,"",SUM(L5:L7))</f>
        <v/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 t="str">
        <f>IF(SUM(X5:X7)=0,"",SUM(X5:X7))</f>
        <v/>
      </c>
      <c r="Y17" s="12"/>
      <c r="Z17" s="15"/>
      <c r="AA17" s="15" t="str">
        <f>IF(SUM(AA5:AA7)=0,"",SUM(AA5:AA7))</f>
        <v/>
      </c>
      <c r="AB17" s="2">
        <f>SUM(G17:AA17)</f>
        <v>0</v>
      </c>
      <c r="AC17" s="3">
        <f>INT(SUM(G17:AA17)/3)</f>
        <v>0</v>
      </c>
    </row>
    <row r="18" spans="1:29" ht="30" customHeight="1" thickBot="1" x14ac:dyDescent="0.3">
      <c r="B18" s="21"/>
      <c r="C18" s="21"/>
      <c r="D18" s="21"/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/>
      <c r="C19" s="21"/>
      <c r="D19" s="21"/>
      <c r="E19" s="21"/>
      <c r="F19" s="18"/>
      <c r="G19" s="124">
        <f>IF((AB16-AC17)&lt;0,0,AB16-AC17)</f>
        <v>0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/>
      <c r="C20" s="21"/>
      <c r="D20" s="21"/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/>
      <c r="C21" s="21"/>
      <c r="D21" s="21"/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/>
      <c r="C22" s="21"/>
      <c r="D22" s="21"/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MICKY QUINN'S SHIRT</v>
      </c>
      <c r="C24" s="131"/>
      <c r="D24" s="132"/>
      <c r="E24" s="136" t="str">
        <f>INDEX(Owners!$A:$A,MATCH(B24,Owners!$B:$B,0))</f>
        <v>Andy Charleston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f>A4</f>
        <v>42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/>
      <c r="C26" s="8"/>
      <c r="D26" s="8"/>
      <c r="E26" s="85"/>
      <c r="F26" s="26"/>
      <c r="G26" s="9"/>
      <c r="H26" s="10" t="s">
        <v>397</v>
      </c>
      <c r="I26" s="11"/>
      <c r="J26" s="12"/>
      <c r="K26" s="13" t="s">
        <v>397</v>
      </c>
      <c r="L26" s="14"/>
      <c r="M26" s="12"/>
      <c r="N26" s="13" t="s">
        <v>397</v>
      </c>
      <c r="O26" s="14"/>
      <c r="P26" s="12"/>
      <c r="Q26" s="13" t="s">
        <v>397</v>
      </c>
      <c r="R26" s="14"/>
      <c r="S26" s="12"/>
      <c r="T26" s="13" t="s">
        <v>397</v>
      </c>
      <c r="U26" s="14"/>
      <c r="V26" s="12"/>
      <c r="W26" s="13" t="s">
        <v>397</v>
      </c>
      <c r="X26" s="14"/>
      <c r="Y26" s="12"/>
      <c r="Z26" s="13" t="s">
        <v>397</v>
      </c>
      <c r="AA26" s="14"/>
      <c r="AB26" s="2"/>
    </row>
    <row r="27" spans="1:29" ht="30" customHeight="1" x14ac:dyDescent="0.25">
      <c r="B27" s="8"/>
      <c r="C27" s="8"/>
      <c r="D27" s="8"/>
      <c r="E27" s="20"/>
      <c r="F27" s="26"/>
      <c r="G27" s="12"/>
      <c r="H27" s="13" t="s">
        <v>397</v>
      </c>
      <c r="I27" s="15"/>
      <c r="J27" s="12"/>
      <c r="K27" s="13" t="s">
        <v>397</v>
      </c>
      <c r="L27" s="14"/>
      <c r="M27" s="12"/>
      <c r="N27" s="13" t="s">
        <v>397</v>
      </c>
      <c r="O27" s="14"/>
      <c r="P27" s="12"/>
      <c r="Q27" s="13" t="s">
        <v>397</v>
      </c>
      <c r="R27" s="14"/>
      <c r="S27" s="12"/>
      <c r="T27" s="13" t="s">
        <v>397</v>
      </c>
      <c r="U27" s="14"/>
      <c r="V27" s="12"/>
      <c r="W27" s="13" t="s">
        <v>397</v>
      </c>
      <c r="X27" s="14"/>
      <c r="Y27" s="12"/>
      <c r="Z27" s="13" t="s">
        <v>397</v>
      </c>
      <c r="AA27" s="14"/>
      <c r="AB27" s="2"/>
    </row>
    <row r="28" spans="1:29" ht="30" customHeight="1" x14ac:dyDescent="0.25">
      <c r="B28" s="8"/>
      <c r="C28" s="8"/>
      <c r="D28" s="8"/>
      <c r="E28" s="20"/>
      <c r="F28" s="26"/>
      <c r="G28" s="12"/>
      <c r="H28" s="13" t="s">
        <v>397</v>
      </c>
      <c r="I28" s="15"/>
      <c r="J28" s="12"/>
      <c r="K28" s="13" t="s">
        <v>397</v>
      </c>
      <c r="L28" s="14"/>
      <c r="M28" s="12"/>
      <c r="N28" s="13" t="s">
        <v>397</v>
      </c>
      <c r="O28" s="14"/>
      <c r="P28" s="12"/>
      <c r="Q28" s="13" t="s">
        <v>397</v>
      </c>
      <c r="R28" s="14"/>
      <c r="S28" s="12"/>
      <c r="T28" s="13" t="s">
        <v>397</v>
      </c>
      <c r="U28" s="14"/>
      <c r="V28" s="12"/>
      <c r="W28" s="13" t="s">
        <v>397</v>
      </c>
      <c r="X28" s="14"/>
      <c r="Y28" s="12"/>
      <c r="Z28" s="13" t="s">
        <v>397</v>
      </c>
      <c r="AA28" s="14"/>
      <c r="AB28" s="2"/>
    </row>
    <row r="29" spans="1:29" ht="30" customHeight="1" x14ac:dyDescent="0.25">
      <c r="B29" s="8"/>
      <c r="C29" s="8"/>
      <c r="D29" s="8"/>
      <c r="E29" s="20"/>
      <c r="F29" s="26"/>
      <c r="G29" s="12"/>
      <c r="H29" s="15"/>
      <c r="I29" s="15"/>
      <c r="J29" s="12"/>
      <c r="K29" s="15"/>
      <c r="L29" s="14"/>
      <c r="M29" s="12"/>
      <c r="N29" s="15"/>
      <c r="O29" s="14"/>
      <c r="P29" s="12"/>
      <c r="Q29" s="15"/>
      <c r="R29" s="14"/>
      <c r="S29" s="12"/>
      <c r="T29" s="15"/>
      <c r="U29" s="14"/>
      <c r="V29" s="12"/>
      <c r="W29" s="15"/>
      <c r="X29" s="14"/>
      <c r="Y29" s="12"/>
      <c r="Z29" s="15"/>
      <c r="AA29" s="14"/>
      <c r="AB29" s="2"/>
    </row>
    <row r="30" spans="1:29" ht="30" customHeight="1" x14ac:dyDescent="0.25">
      <c r="B30" s="8"/>
      <c r="C30" s="8"/>
      <c r="D30" s="8"/>
      <c r="E30" s="20"/>
      <c r="F30" s="26"/>
      <c r="G30" s="12"/>
      <c r="H30" s="15"/>
      <c r="I30" s="15"/>
      <c r="J30" s="12"/>
      <c r="K30" s="15"/>
      <c r="L30" s="14"/>
      <c r="M30" s="12"/>
      <c r="N30" s="15"/>
      <c r="O30" s="14"/>
      <c r="P30" s="12"/>
      <c r="Q30" s="15"/>
      <c r="R30" s="14"/>
      <c r="S30" s="12"/>
      <c r="T30" s="15"/>
      <c r="U30" s="14"/>
      <c r="V30" s="12"/>
      <c r="W30" s="15"/>
      <c r="X30" s="14"/>
      <c r="Y30" s="12"/>
      <c r="Z30" s="15"/>
      <c r="AA30" s="14"/>
      <c r="AB30" s="2"/>
    </row>
    <row r="31" spans="1:29" ht="30" customHeight="1" x14ac:dyDescent="0.25">
      <c r="B31" s="8"/>
      <c r="C31" s="8"/>
      <c r="D31" s="8"/>
      <c r="E31" s="20"/>
      <c r="F31" s="26"/>
      <c r="G31" s="12"/>
      <c r="H31" s="15"/>
      <c r="I31" s="15"/>
      <c r="J31" s="12"/>
      <c r="K31" s="15"/>
      <c r="L31" s="14"/>
      <c r="M31" s="12"/>
      <c r="N31" s="15"/>
      <c r="O31" s="14"/>
      <c r="P31" s="12"/>
      <c r="Q31" s="15"/>
      <c r="R31" s="14"/>
      <c r="S31" s="12"/>
      <c r="T31" s="15"/>
      <c r="U31" s="14"/>
      <c r="V31" s="12"/>
      <c r="W31" s="15"/>
      <c r="X31" s="14"/>
      <c r="Y31" s="12"/>
      <c r="Z31" s="15"/>
      <c r="AA31" s="14"/>
      <c r="AB31" s="2"/>
    </row>
    <row r="32" spans="1:29" ht="30" customHeight="1" x14ac:dyDescent="0.25">
      <c r="B32" s="8"/>
      <c r="C32" s="8"/>
      <c r="D32" s="8"/>
      <c r="E32" s="20"/>
      <c r="F32" s="26"/>
      <c r="G32" s="12"/>
      <c r="H32" s="15"/>
      <c r="I32" s="15"/>
      <c r="J32" s="12"/>
      <c r="K32" s="15"/>
      <c r="L32" s="14"/>
      <c r="M32" s="12"/>
      <c r="N32" s="15"/>
      <c r="O32" s="14"/>
      <c r="P32" s="12"/>
      <c r="Q32" s="15"/>
      <c r="R32" s="14"/>
      <c r="S32" s="12"/>
      <c r="T32" s="15"/>
      <c r="U32" s="14"/>
      <c r="V32" s="12"/>
      <c r="W32" s="15"/>
      <c r="X32" s="14"/>
      <c r="Y32" s="12"/>
      <c r="Z32" s="15"/>
      <c r="AA32" s="14"/>
      <c r="AB32" s="2"/>
    </row>
    <row r="33" spans="1:29" ht="30" customHeight="1" x14ac:dyDescent="0.25">
      <c r="B33" s="8"/>
      <c r="C33" s="8"/>
      <c r="D33" s="8"/>
      <c r="E33" s="20"/>
      <c r="F33" s="26"/>
      <c r="G33" s="12"/>
      <c r="H33" s="15"/>
      <c r="I33" s="15"/>
      <c r="J33" s="12"/>
      <c r="K33" s="15"/>
      <c r="L33" s="14"/>
      <c r="M33" s="12"/>
      <c r="N33" s="15"/>
      <c r="O33" s="14"/>
      <c r="P33" s="12"/>
      <c r="Q33" s="15"/>
      <c r="R33" s="14"/>
      <c r="S33" s="12"/>
      <c r="T33" s="15"/>
      <c r="U33" s="14"/>
      <c r="V33" s="12"/>
      <c r="W33" s="15"/>
      <c r="X33" s="14"/>
      <c r="Y33" s="12"/>
      <c r="Z33" s="15"/>
      <c r="AA33" s="14"/>
      <c r="AB33" s="2"/>
    </row>
    <row r="34" spans="1:29" ht="30" customHeight="1" x14ac:dyDescent="0.25">
      <c r="B34" s="8"/>
      <c r="C34" s="8"/>
      <c r="D34" s="8"/>
      <c r="E34" s="20"/>
      <c r="F34" s="26"/>
      <c r="G34" s="12"/>
      <c r="H34" s="15"/>
      <c r="I34" s="15"/>
      <c r="J34" s="12"/>
      <c r="K34" s="15"/>
      <c r="L34" s="14"/>
      <c r="M34" s="12"/>
      <c r="N34" s="15"/>
      <c r="O34" s="14"/>
      <c r="P34" s="12"/>
      <c r="Q34" s="15"/>
      <c r="R34" s="14"/>
      <c r="S34" s="12"/>
      <c r="T34" s="15"/>
      <c r="U34" s="14"/>
      <c r="V34" s="12"/>
      <c r="W34" s="15"/>
      <c r="X34" s="14"/>
      <c r="Y34" s="12"/>
      <c r="Z34" s="15"/>
      <c r="AA34" s="14"/>
      <c r="AB34" s="2"/>
    </row>
    <row r="35" spans="1:29" ht="30" customHeight="1" x14ac:dyDescent="0.25">
      <c r="B35" s="8"/>
      <c r="C35" s="8"/>
      <c r="D35" s="8"/>
      <c r="E35" s="20"/>
      <c r="F35" s="26"/>
      <c r="G35" s="12"/>
      <c r="H35" s="15"/>
      <c r="I35" s="15"/>
      <c r="J35" s="12"/>
      <c r="K35" s="15"/>
      <c r="L35" s="14"/>
      <c r="M35" s="12"/>
      <c r="N35" s="15"/>
      <c r="O35" s="14"/>
      <c r="P35" s="12"/>
      <c r="Q35" s="15"/>
      <c r="R35" s="14"/>
      <c r="S35" s="12"/>
      <c r="T35" s="15"/>
      <c r="U35" s="14"/>
      <c r="V35" s="12"/>
      <c r="W35" s="15"/>
      <c r="X35" s="14"/>
      <c r="Y35" s="12"/>
      <c r="Z35" s="15"/>
      <c r="AA35" s="14"/>
      <c r="AB35" s="2"/>
    </row>
    <row r="36" spans="1:29" ht="30" customHeight="1" thickBot="1" x14ac:dyDescent="0.3">
      <c r="B36" s="27"/>
      <c r="C36" s="27"/>
      <c r="D36" s="27"/>
      <c r="E36" s="35"/>
      <c r="F36" s="26"/>
      <c r="G36" s="28"/>
      <c r="H36" s="17"/>
      <c r="I36" s="17"/>
      <c r="J36" s="28"/>
      <c r="K36" s="17"/>
      <c r="L36" s="29"/>
      <c r="M36" s="28"/>
      <c r="N36" s="17"/>
      <c r="O36" s="29"/>
      <c r="P36" s="28"/>
      <c r="Q36" s="17"/>
      <c r="R36" s="29"/>
      <c r="S36" s="28"/>
      <c r="T36" s="17"/>
      <c r="U36" s="29"/>
      <c r="V36" s="28"/>
      <c r="W36" s="17"/>
      <c r="X36" s="29"/>
      <c r="Y36" s="28"/>
      <c r="Z36" s="17"/>
      <c r="AA36" s="29"/>
      <c r="AB36" s="2"/>
    </row>
    <row r="37" spans="1:29" ht="30" customHeight="1" thickTop="1" x14ac:dyDescent="0.25">
      <c r="B37" s="30"/>
      <c r="C37" s="30"/>
      <c r="D37" s="30"/>
      <c r="E37" s="36"/>
      <c r="F37" s="31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 t="str">
        <f>IF(SUM(V26:V36)=0,"",SUM(V26:V36))</f>
        <v/>
      </c>
      <c r="W37" s="33"/>
      <c r="X37" s="34"/>
      <c r="Y37" s="32" t="str">
        <f>IF(SUM(Y26:Y36)=0,"",SUM(Y26:Y36))</f>
        <v/>
      </c>
      <c r="Z37" s="33"/>
      <c r="AA37" s="34"/>
      <c r="AB37" s="2">
        <f>SUM(G37:AA37)</f>
        <v>0</v>
      </c>
    </row>
    <row r="38" spans="1:29" ht="30" customHeight="1" x14ac:dyDescent="0.25">
      <c r="B38" s="21"/>
      <c r="C38" s="21"/>
      <c r="D38" s="21"/>
      <c r="E38" s="23"/>
      <c r="F38" s="22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 t="str">
        <f>IF(SUM(O26:O28)=0,"",SUM(O26:O28))</f>
        <v/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 t="str">
        <f>IF(SUM(X26:X28)=0,"",SUM(X26:X28))</f>
        <v/>
      </c>
      <c r="Y38" s="12"/>
      <c r="Z38" s="15"/>
      <c r="AA38" s="15" t="str">
        <f>IF(SUM(AA26:AA28)=0,"",SUM(AA26:AA28))</f>
        <v/>
      </c>
      <c r="AB38" s="2">
        <f>SUM(G38:AA38)</f>
        <v>0</v>
      </c>
      <c r="AC38" s="3">
        <f>INT(SUM(G38:AA38)/3)</f>
        <v>0</v>
      </c>
    </row>
    <row r="39" spans="1:29" ht="30" customHeight="1" thickBot="1" x14ac:dyDescent="0.3">
      <c r="B39" s="21"/>
      <c r="C39" s="21"/>
      <c r="D39" s="21"/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/>
      <c r="C40" s="21"/>
      <c r="D40" s="21"/>
      <c r="E40" s="24"/>
      <c r="F40" s="18"/>
      <c r="G40" s="124">
        <f>IF((AB37-AC38)&lt;0,0,AB37-AC38)</f>
        <v>0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/>
      <c r="C41" s="21"/>
      <c r="D41" s="21"/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/>
      <c r="C42" s="21"/>
      <c r="D42" s="21"/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/>
      <c r="C43" s="21"/>
      <c r="D43" s="21"/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f>A1</f>
        <v>6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6</v>
      </c>
      <c r="F45" s="143"/>
      <c r="G45" s="143"/>
      <c r="H45" s="143"/>
      <c r="I45" s="143"/>
      <c r="J45" s="144">
        <f>INDEX(Diary!$C:$C,MATCH(A45,Diary!$A:$A,0))</f>
        <v>41932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EUXTON SOUTH END</v>
      </c>
      <c r="C47" s="131"/>
      <c r="D47" s="132"/>
      <c r="E47" s="136" t="str">
        <f>INDEX(Owners!$A:$A,MATCH(B47,Owners!$B:$B,0))</f>
        <v>Antony Robinson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f>A4+1</f>
        <v>43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/>
      <c r="C49" s="8"/>
      <c r="D49" s="8"/>
      <c r="E49" s="84"/>
      <c r="F49" s="26"/>
      <c r="G49" s="9"/>
      <c r="H49" s="10" t="s">
        <v>397</v>
      </c>
      <c r="I49" s="11"/>
      <c r="J49" s="12"/>
      <c r="K49" s="13" t="s">
        <v>397</v>
      </c>
      <c r="L49" s="14"/>
      <c r="M49" s="12"/>
      <c r="N49" s="13" t="s">
        <v>397</v>
      </c>
      <c r="O49" s="14"/>
      <c r="P49" s="12"/>
      <c r="Q49" s="13" t="s">
        <v>397</v>
      </c>
      <c r="R49" s="14"/>
      <c r="S49" s="12"/>
      <c r="T49" s="13" t="s">
        <v>397</v>
      </c>
      <c r="U49" s="14"/>
      <c r="V49" s="12"/>
      <c r="W49" s="13" t="s">
        <v>397</v>
      </c>
      <c r="X49" s="14"/>
      <c r="Y49" s="12"/>
      <c r="Z49" s="13" t="s">
        <v>397</v>
      </c>
      <c r="AA49" s="14"/>
      <c r="AB49" s="2"/>
    </row>
    <row r="50" spans="2:29" ht="30" customHeight="1" x14ac:dyDescent="0.25">
      <c r="B50" s="8"/>
      <c r="C50" s="8"/>
      <c r="D50" s="8"/>
      <c r="E50" s="8"/>
      <c r="F50" s="26"/>
      <c r="G50" s="12"/>
      <c r="H50" s="13" t="s">
        <v>397</v>
      </c>
      <c r="I50" s="15"/>
      <c r="J50" s="12"/>
      <c r="K50" s="13" t="s">
        <v>397</v>
      </c>
      <c r="L50" s="14"/>
      <c r="M50" s="12"/>
      <c r="N50" s="13" t="s">
        <v>397</v>
      </c>
      <c r="O50" s="14"/>
      <c r="P50" s="12"/>
      <c r="Q50" s="13" t="s">
        <v>397</v>
      </c>
      <c r="R50" s="14"/>
      <c r="S50" s="12"/>
      <c r="T50" s="13" t="s">
        <v>397</v>
      </c>
      <c r="U50" s="14"/>
      <c r="V50" s="12"/>
      <c r="W50" s="13" t="s">
        <v>397</v>
      </c>
      <c r="X50" s="14"/>
      <c r="Y50" s="12"/>
      <c r="Z50" s="13" t="s">
        <v>397</v>
      </c>
      <c r="AA50" s="14"/>
    </row>
    <row r="51" spans="2:29" ht="30" customHeight="1" x14ac:dyDescent="0.25">
      <c r="B51" s="8"/>
      <c r="C51" s="8"/>
      <c r="D51" s="8"/>
      <c r="E51" s="8"/>
      <c r="F51" s="26"/>
      <c r="G51" s="12"/>
      <c r="H51" s="13" t="s">
        <v>397</v>
      </c>
      <c r="I51" s="15"/>
      <c r="J51" s="12"/>
      <c r="K51" s="13" t="s">
        <v>397</v>
      </c>
      <c r="L51" s="14"/>
      <c r="M51" s="12"/>
      <c r="N51" s="13" t="s">
        <v>397</v>
      </c>
      <c r="O51" s="14"/>
      <c r="P51" s="12"/>
      <c r="Q51" s="13" t="s">
        <v>397</v>
      </c>
      <c r="R51" s="14"/>
      <c r="S51" s="12"/>
      <c r="T51" s="13" t="s">
        <v>397</v>
      </c>
      <c r="U51" s="14"/>
      <c r="V51" s="12"/>
      <c r="W51" s="13" t="s">
        <v>397</v>
      </c>
      <c r="X51" s="14"/>
      <c r="Y51" s="12"/>
      <c r="Z51" s="13" t="s">
        <v>397</v>
      </c>
      <c r="AA51" s="14"/>
    </row>
    <row r="52" spans="2:29" ht="30" customHeight="1" x14ac:dyDescent="0.25">
      <c r="B52" s="8"/>
      <c r="C52" s="8"/>
      <c r="D52" s="8"/>
      <c r="E52" s="8"/>
      <c r="F52" s="26"/>
      <c r="G52" s="12"/>
      <c r="H52" s="15"/>
      <c r="I52" s="15"/>
      <c r="J52" s="12"/>
      <c r="K52" s="15"/>
      <c r="L52" s="14"/>
      <c r="M52" s="12"/>
      <c r="N52" s="15"/>
      <c r="O52" s="14"/>
      <c r="P52" s="12"/>
      <c r="Q52" s="15"/>
      <c r="R52" s="14"/>
      <c r="S52" s="12"/>
      <c r="T52" s="15"/>
      <c r="U52" s="14"/>
      <c r="V52" s="12"/>
      <c r="W52" s="15"/>
      <c r="X52" s="14"/>
      <c r="Y52" s="12"/>
      <c r="Z52" s="15"/>
      <c r="AA52" s="14"/>
    </row>
    <row r="53" spans="2:29" ht="30" customHeight="1" x14ac:dyDescent="0.25">
      <c r="B53" s="8"/>
      <c r="C53" s="8"/>
      <c r="D53" s="8"/>
      <c r="E53" s="8"/>
      <c r="F53" s="26"/>
      <c r="G53" s="12"/>
      <c r="H53" s="15"/>
      <c r="I53" s="15"/>
      <c r="J53" s="12"/>
      <c r="K53" s="15"/>
      <c r="L53" s="14"/>
      <c r="M53" s="12"/>
      <c r="N53" s="15"/>
      <c r="O53" s="14"/>
      <c r="P53" s="12"/>
      <c r="Q53" s="15"/>
      <c r="R53" s="14"/>
      <c r="S53" s="12"/>
      <c r="T53" s="15"/>
      <c r="U53" s="14"/>
      <c r="V53" s="12"/>
      <c r="W53" s="15"/>
      <c r="X53" s="14"/>
      <c r="Y53" s="12"/>
      <c r="Z53" s="15"/>
      <c r="AA53" s="14"/>
    </row>
    <row r="54" spans="2:29" ht="30" customHeight="1" x14ac:dyDescent="0.25">
      <c r="B54" s="8"/>
      <c r="C54" s="8"/>
      <c r="D54" s="8"/>
      <c r="E54" s="8"/>
      <c r="F54" s="26"/>
      <c r="G54" s="12"/>
      <c r="H54" s="15"/>
      <c r="I54" s="15"/>
      <c r="J54" s="12"/>
      <c r="K54" s="15"/>
      <c r="L54" s="14"/>
      <c r="M54" s="12"/>
      <c r="N54" s="15"/>
      <c r="O54" s="14"/>
      <c r="P54" s="12"/>
      <c r="Q54" s="15"/>
      <c r="R54" s="14"/>
      <c r="S54" s="12"/>
      <c r="T54" s="15"/>
      <c r="U54" s="14"/>
      <c r="V54" s="12"/>
      <c r="W54" s="15"/>
      <c r="X54" s="14"/>
      <c r="Y54" s="12"/>
      <c r="Z54" s="15"/>
      <c r="AA54" s="14"/>
    </row>
    <row r="55" spans="2:29" ht="30" customHeight="1" x14ac:dyDescent="0.25">
      <c r="B55" s="8"/>
      <c r="C55" s="8"/>
      <c r="D55" s="8"/>
      <c r="E55" s="8"/>
      <c r="F55" s="26"/>
      <c r="G55" s="12"/>
      <c r="H55" s="15"/>
      <c r="I55" s="15"/>
      <c r="J55" s="12"/>
      <c r="K55" s="15"/>
      <c r="L55" s="14"/>
      <c r="M55" s="12"/>
      <c r="N55" s="15"/>
      <c r="O55" s="14"/>
      <c r="P55" s="12"/>
      <c r="Q55" s="15"/>
      <c r="R55" s="14"/>
      <c r="S55" s="12"/>
      <c r="T55" s="15"/>
      <c r="U55" s="14"/>
      <c r="V55" s="12"/>
      <c r="W55" s="15"/>
      <c r="X55" s="14"/>
      <c r="Y55" s="12"/>
      <c r="Z55" s="15"/>
      <c r="AA55" s="14"/>
    </row>
    <row r="56" spans="2:29" ht="30" customHeight="1" x14ac:dyDescent="0.25">
      <c r="B56" s="8"/>
      <c r="C56" s="8"/>
      <c r="D56" s="8"/>
      <c r="E56" s="8"/>
      <c r="F56" s="26"/>
      <c r="G56" s="12"/>
      <c r="H56" s="15"/>
      <c r="I56" s="15"/>
      <c r="J56" s="12"/>
      <c r="K56" s="15"/>
      <c r="L56" s="14"/>
      <c r="M56" s="12"/>
      <c r="N56" s="15"/>
      <c r="O56" s="14"/>
      <c r="P56" s="12"/>
      <c r="Q56" s="15"/>
      <c r="R56" s="14"/>
      <c r="S56" s="12"/>
      <c r="T56" s="15"/>
      <c r="U56" s="14"/>
      <c r="V56" s="12"/>
      <c r="W56" s="15"/>
      <c r="X56" s="14"/>
      <c r="Y56" s="12"/>
      <c r="Z56" s="15"/>
      <c r="AA56" s="14"/>
    </row>
    <row r="57" spans="2:29" ht="30" customHeight="1" x14ac:dyDescent="0.25">
      <c r="B57" s="8"/>
      <c r="C57" s="8"/>
      <c r="D57" s="8"/>
      <c r="E57" s="8"/>
      <c r="F57" s="26"/>
      <c r="G57" s="12"/>
      <c r="H57" s="15"/>
      <c r="I57" s="15"/>
      <c r="J57" s="12"/>
      <c r="K57" s="15"/>
      <c r="L57" s="14"/>
      <c r="M57" s="12"/>
      <c r="N57" s="15"/>
      <c r="O57" s="14"/>
      <c r="P57" s="12"/>
      <c r="Q57" s="15"/>
      <c r="R57" s="14"/>
      <c r="S57" s="12"/>
      <c r="T57" s="15"/>
      <c r="U57" s="14"/>
      <c r="V57" s="12"/>
      <c r="W57" s="15"/>
      <c r="X57" s="14"/>
      <c r="Y57" s="12"/>
      <c r="Z57" s="15"/>
      <c r="AA57" s="14"/>
    </row>
    <row r="58" spans="2:29" ht="30" customHeight="1" x14ac:dyDescent="0.25">
      <c r="B58" s="8"/>
      <c r="C58" s="8"/>
      <c r="D58" s="8"/>
      <c r="E58" s="8"/>
      <c r="F58" s="26"/>
      <c r="G58" s="12"/>
      <c r="H58" s="15"/>
      <c r="I58" s="15"/>
      <c r="J58" s="12"/>
      <c r="K58" s="15"/>
      <c r="L58" s="14"/>
      <c r="M58" s="12"/>
      <c r="N58" s="15"/>
      <c r="O58" s="14"/>
      <c r="P58" s="12"/>
      <c r="Q58" s="15"/>
      <c r="R58" s="14"/>
      <c r="S58" s="12"/>
      <c r="T58" s="15"/>
      <c r="U58" s="14"/>
      <c r="V58" s="12"/>
      <c r="W58" s="15"/>
      <c r="X58" s="14"/>
      <c r="Y58" s="12"/>
      <c r="Z58" s="15"/>
      <c r="AA58" s="14"/>
    </row>
    <row r="59" spans="2:29" ht="30" customHeight="1" thickBot="1" x14ac:dyDescent="0.3">
      <c r="B59" s="27"/>
      <c r="C59" s="27"/>
      <c r="D59" s="27"/>
      <c r="E59" s="27"/>
      <c r="F59" s="26"/>
      <c r="G59" s="28"/>
      <c r="H59" s="17"/>
      <c r="I59" s="17"/>
      <c r="J59" s="28"/>
      <c r="K59" s="17"/>
      <c r="L59" s="29"/>
      <c r="M59" s="28"/>
      <c r="N59" s="17"/>
      <c r="O59" s="29"/>
      <c r="P59" s="28"/>
      <c r="Q59" s="17"/>
      <c r="R59" s="29"/>
      <c r="S59" s="28"/>
      <c r="T59" s="17"/>
      <c r="U59" s="29"/>
      <c r="V59" s="28"/>
      <c r="W59" s="17"/>
      <c r="X59" s="29"/>
      <c r="Y59" s="28"/>
      <c r="Z59" s="17"/>
      <c r="AA59" s="29"/>
    </row>
    <row r="60" spans="2:29" ht="30" customHeight="1" thickTop="1" x14ac:dyDescent="0.25">
      <c r="B60" s="30"/>
      <c r="C60" s="30"/>
      <c r="D60" s="30"/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 t="str">
        <f>IF(SUM(M49:M59)=0,"",SUM(M49:M59))</f>
        <v/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 t="str">
        <f>IF(SUM(V49:V59)=0,"",SUM(V49:V59))</f>
        <v/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0</v>
      </c>
    </row>
    <row r="61" spans="2:29" ht="30" customHeight="1" x14ac:dyDescent="0.25">
      <c r="B61" s="21"/>
      <c r="C61" s="21"/>
      <c r="D61" s="21"/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 t="str">
        <f>IF(SUM(L49:L51)=0,"",SUM(L49:L51))</f>
        <v/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 t="str">
        <f>IF(SUM(X49:X51)=0,"",SUM(X49:X51))</f>
        <v/>
      </c>
      <c r="Y61" s="12"/>
      <c r="Z61" s="15"/>
      <c r="AA61" s="15" t="str">
        <f>IF(SUM(AA49:AA51)=0,"",SUM(AA49:AA51))</f>
        <v/>
      </c>
      <c r="AB61" s="2">
        <f>SUM(G61:AA61)</f>
        <v>0</v>
      </c>
      <c r="AC61" s="3">
        <f>INT(SUM(G61:AA61)/3)</f>
        <v>0</v>
      </c>
    </row>
    <row r="62" spans="2:29" ht="30" customHeight="1" thickBot="1" x14ac:dyDescent="0.3">
      <c r="B62" s="21"/>
      <c r="C62" s="21"/>
      <c r="D62" s="21"/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/>
      <c r="C63" s="21"/>
      <c r="D63" s="21"/>
      <c r="E63" s="21"/>
      <c r="F63" s="18"/>
      <c r="G63" s="124">
        <f>IF((AB60-AC61)&lt;0,0,AB60-AC61)</f>
        <v>0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/>
      <c r="C64" s="21"/>
      <c r="D64" s="21"/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/>
      <c r="C65" s="21"/>
      <c r="D65" s="21"/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/>
      <c r="C66" s="21"/>
      <c r="D66" s="21"/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TOLLER BOYS 13</v>
      </c>
      <c r="C68" s="131"/>
      <c r="D68" s="132"/>
      <c r="E68" s="136" t="str">
        <f>INDEX(Owners!$A:$A,MATCH(B68,Owners!$B:$B,0))</f>
        <v>Paul Fairhurst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f>A4+1</f>
        <v>43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/>
      <c r="C70" s="8"/>
      <c r="D70" s="8"/>
      <c r="E70" s="85"/>
      <c r="F70" s="26"/>
      <c r="G70" s="9"/>
      <c r="H70" s="10" t="s">
        <v>397</v>
      </c>
      <c r="I70" s="11"/>
      <c r="J70" s="12"/>
      <c r="K70" s="13" t="s">
        <v>397</v>
      </c>
      <c r="L70" s="14"/>
      <c r="M70" s="12"/>
      <c r="N70" s="13" t="s">
        <v>397</v>
      </c>
      <c r="O70" s="14"/>
      <c r="P70" s="12"/>
      <c r="Q70" s="13" t="s">
        <v>397</v>
      </c>
      <c r="R70" s="14"/>
      <c r="S70" s="12"/>
      <c r="T70" s="13" t="s">
        <v>397</v>
      </c>
      <c r="U70" s="14"/>
      <c r="V70" s="12"/>
      <c r="W70" s="13" t="s">
        <v>397</v>
      </c>
      <c r="X70" s="14"/>
      <c r="Y70" s="12"/>
      <c r="Z70" s="13" t="s">
        <v>397</v>
      </c>
      <c r="AA70" s="14"/>
    </row>
    <row r="71" spans="1:27" ht="30" customHeight="1" x14ac:dyDescent="0.25">
      <c r="B71" s="8"/>
      <c r="C71" s="8"/>
      <c r="D71" s="8"/>
      <c r="E71" s="20"/>
      <c r="F71" s="26"/>
      <c r="G71" s="12"/>
      <c r="H71" s="13" t="s">
        <v>397</v>
      </c>
      <c r="I71" s="15"/>
      <c r="J71" s="12"/>
      <c r="K71" s="13" t="s">
        <v>397</v>
      </c>
      <c r="L71" s="14"/>
      <c r="M71" s="12"/>
      <c r="N71" s="13" t="s">
        <v>397</v>
      </c>
      <c r="O71" s="14"/>
      <c r="P71" s="12"/>
      <c r="Q71" s="13" t="s">
        <v>397</v>
      </c>
      <c r="R71" s="14"/>
      <c r="S71" s="12"/>
      <c r="T71" s="13" t="s">
        <v>397</v>
      </c>
      <c r="U71" s="14"/>
      <c r="V71" s="12"/>
      <c r="W71" s="13" t="s">
        <v>397</v>
      </c>
      <c r="X71" s="14"/>
      <c r="Y71" s="12"/>
      <c r="Z71" s="13" t="s">
        <v>397</v>
      </c>
      <c r="AA71" s="14"/>
    </row>
    <row r="72" spans="1:27" ht="30" customHeight="1" x14ac:dyDescent="0.25">
      <c r="B72" s="8"/>
      <c r="C72" s="8"/>
      <c r="D72" s="8"/>
      <c r="E72" s="20"/>
      <c r="F72" s="26"/>
      <c r="G72" s="12"/>
      <c r="H72" s="13" t="s">
        <v>397</v>
      </c>
      <c r="I72" s="15"/>
      <c r="J72" s="12"/>
      <c r="K72" s="13" t="s">
        <v>397</v>
      </c>
      <c r="L72" s="14"/>
      <c r="M72" s="12"/>
      <c r="N72" s="13" t="s">
        <v>397</v>
      </c>
      <c r="O72" s="14"/>
      <c r="P72" s="12"/>
      <c r="Q72" s="13" t="s">
        <v>397</v>
      </c>
      <c r="R72" s="14"/>
      <c r="S72" s="12"/>
      <c r="T72" s="13" t="s">
        <v>397</v>
      </c>
      <c r="U72" s="14"/>
      <c r="V72" s="12"/>
      <c r="W72" s="13" t="s">
        <v>397</v>
      </c>
      <c r="X72" s="14"/>
      <c r="Y72" s="12"/>
      <c r="Z72" s="13" t="s">
        <v>397</v>
      </c>
      <c r="AA72" s="14"/>
    </row>
    <row r="73" spans="1:27" ht="30" customHeight="1" x14ac:dyDescent="0.25">
      <c r="B73" s="8"/>
      <c r="C73" s="8"/>
      <c r="D73" s="8"/>
      <c r="E73" s="20"/>
      <c r="F73" s="26"/>
      <c r="G73" s="12"/>
      <c r="H73" s="15"/>
      <c r="I73" s="15"/>
      <c r="J73" s="12"/>
      <c r="K73" s="15"/>
      <c r="L73" s="14"/>
      <c r="M73" s="12"/>
      <c r="N73" s="15"/>
      <c r="O73" s="14"/>
      <c r="P73" s="12"/>
      <c r="Q73" s="15"/>
      <c r="R73" s="14"/>
      <c r="S73" s="12"/>
      <c r="T73" s="15"/>
      <c r="U73" s="14"/>
      <c r="V73" s="12"/>
      <c r="W73" s="15"/>
      <c r="X73" s="14"/>
      <c r="Y73" s="12"/>
      <c r="Z73" s="15"/>
      <c r="AA73" s="14"/>
    </row>
    <row r="74" spans="1:27" ht="30" customHeight="1" x14ac:dyDescent="0.25">
      <c r="B74" s="8"/>
      <c r="C74" s="8"/>
      <c r="D74" s="8"/>
      <c r="E74" s="20"/>
      <c r="F74" s="26"/>
      <c r="G74" s="12"/>
      <c r="H74" s="15"/>
      <c r="I74" s="15"/>
      <c r="J74" s="12"/>
      <c r="K74" s="15"/>
      <c r="L74" s="14"/>
      <c r="M74" s="12"/>
      <c r="N74" s="15"/>
      <c r="O74" s="14"/>
      <c r="P74" s="12"/>
      <c r="Q74" s="15"/>
      <c r="R74" s="14"/>
      <c r="S74" s="12"/>
      <c r="T74" s="15"/>
      <c r="U74" s="14"/>
      <c r="V74" s="12"/>
      <c r="W74" s="15"/>
      <c r="X74" s="14"/>
      <c r="Y74" s="12"/>
      <c r="Z74" s="15"/>
      <c r="AA74" s="14"/>
    </row>
    <row r="75" spans="1:27" ht="30" customHeight="1" x14ac:dyDescent="0.25">
      <c r="B75" s="8"/>
      <c r="C75" s="8"/>
      <c r="D75" s="8"/>
      <c r="E75" s="20"/>
      <c r="F75" s="26"/>
      <c r="G75" s="12"/>
      <c r="H75" s="15"/>
      <c r="I75" s="15"/>
      <c r="J75" s="12"/>
      <c r="K75" s="15"/>
      <c r="L75" s="14"/>
      <c r="M75" s="12"/>
      <c r="N75" s="15"/>
      <c r="O75" s="14"/>
      <c r="P75" s="12"/>
      <c r="Q75" s="15"/>
      <c r="R75" s="14"/>
      <c r="S75" s="12"/>
      <c r="T75" s="15"/>
      <c r="U75" s="14"/>
      <c r="V75" s="12"/>
      <c r="W75" s="15"/>
      <c r="X75" s="14"/>
      <c r="Y75" s="12"/>
      <c r="Z75" s="15"/>
      <c r="AA75" s="14"/>
    </row>
    <row r="76" spans="1:27" ht="30" customHeight="1" x14ac:dyDescent="0.25">
      <c r="B76" s="8"/>
      <c r="C76" s="8"/>
      <c r="D76" s="8"/>
      <c r="E76" s="20"/>
      <c r="F76" s="26"/>
      <c r="G76" s="12"/>
      <c r="H76" s="15"/>
      <c r="I76" s="15"/>
      <c r="J76" s="12"/>
      <c r="K76" s="15"/>
      <c r="L76" s="14"/>
      <c r="M76" s="12"/>
      <c r="N76" s="15"/>
      <c r="O76" s="14"/>
      <c r="P76" s="12"/>
      <c r="Q76" s="15"/>
      <c r="R76" s="14"/>
      <c r="S76" s="12"/>
      <c r="T76" s="15"/>
      <c r="U76" s="14"/>
      <c r="V76" s="12"/>
      <c r="W76" s="15"/>
      <c r="X76" s="14"/>
      <c r="Y76" s="12"/>
      <c r="Z76" s="15"/>
      <c r="AA76" s="14"/>
    </row>
    <row r="77" spans="1:27" ht="30" customHeight="1" x14ac:dyDescent="0.25">
      <c r="B77" s="8"/>
      <c r="C77" s="8"/>
      <c r="D77" s="8"/>
      <c r="E77" s="20"/>
      <c r="F77" s="26"/>
      <c r="G77" s="12"/>
      <c r="H77" s="15"/>
      <c r="I77" s="15"/>
      <c r="J77" s="12"/>
      <c r="K77" s="15"/>
      <c r="L77" s="14"/>
      <c r="M77" s="12"/>
      <c r="N77" s="15"/>
      <c r="O77" s="14"/>
      <c r="P77" s="12"/>
      <c r="Q77" s="15"/>
      <c r="R77" s="14"/>
      <c r="S77" s="12"/>
      <c r="T77" s="15"/>
      <c r="U77" s="14"/>
      <c r="V77" s="12"/>
      <c r="W77" s="15"/>
      <c r="X77" s="14"/>
      <c r="Y77" s="12"/>
      <c r="Z77" s="15"/>
      <c r="AA77" s="14"/>
    </row>
    <row r="78" spans="1:27" ht="30" customHeight="1" x14ac:dyDescent="0.25">
      <c r="B78" s="8"/>
      <c r="C78" s="8"/>
      <c r="D78" s="8"/>
      <c r="E78" s="20"/>
      <c r="F78" s="26"/>
      <c r="G78" s="12"/>
      <c r="H78" s="15"/>
      <c r="I78" s="15"/>
      <c r="J78" s="12"/>
      <c r="K78" s="15"/>
      <c r="L78" s="14"/>
      <c r="M78" s="12"/>
      <c r="N78" s="15"/>
      <c r="O78" s="14"/>
      <c r="P78" s="12"/>
      <c r="Q78" s="15"/>
      <c r="R78" s="14"/>
      <c r="S78" s="12"/>
      <c r="T78" s="15"/>
      <c r="U78" s="14"/>
      <c r="V78" s="12"/>
      <c r="W78" s="15"/>
      <c r="X78" s="14"/>
      <c r="Y78" s="12"/>
      <c r="Z78" s="15"/>
      <c r="AA78" s="14"/>
    </row>
    <row r="79" spans="1:27" ht="30" customHeight="1" x14ac:dyDescent="0.25">
      <c r="B79" s="8"/>
      <c r="C79" s="8"/>
      <c r="D79" s="8"/>
      <c r="E79" s="20"/>
      <c r="F79" s="26"/>
      <c r="G79" s="12"/>
      <c r="H79" s="15"/>
      <c r="I79" s="15"/>
      <c r="J79" s="12"/>
      <c r="K79" s="15"/>
      <c r="L79" s="14"/>
      <c r="M79" s="12"/>
      <c r="N79" s="15"/>
      <c r="O79" s="14"/>
      <c r="P79" s="12"/>
      <c r="Q79" s="15"/>
      <c r="R79" s="14"/>
      <c r="S79" s="12"/>
      <c r="T79" s="15"/>
      <c r="U79" s="14"/>
      <c r="V79" s="12"/>
      <c r="W79" s="15"/>
      <c r="X79" s="14"/>
      <c r="Y79" s="12"/>
      <c r="Z79" s="15"/>
      <c r="AA79" s="14"/>
    </row>
    <row r="80" spans="1:27" ht="30" customHeight="1" thickBot="1" x14ac:dyDescent="0.3">
      <c r="B80" s="27"/>
      <c r="C80" s="27"/>
      <c r="D80" s="27"/>
      <c r="E80" s="35"/>
      <c r="F80" s="26"/>
      <c r="G80" s="28"/>
      <c r="H80" s="17"/>
      <c r="I80" s="17"/>
      <c r="J80" s="28"/>
      <c r="K80" s="17"/>
      <c r="L80" s="29"/>
      <c r="M80" s="28"/>
      <c r="N80" s="17"/>
      <c r="O80" s="29"/>
      <c r="P80" s="28"/>
      <c r="Q80" s="17"/>
      <c r="R80" s="29"/>
      <c r="S80" s="28"/>
      <c r="T80" s="17"/>
      <c r="U80" s="29"/>
      <c r="V80" s="28"/>
      <c r="W80" s="17"/>
      <c r="X80" s="29"/>
      <c r="Y80" s="28"/>
      <c r="Z80" s="17"/>
      <c r="AA80" s="29"/>
    </row>
    <row r="81" spans="1:29" ht="30" customHeight="1" thickTop="1" x14ac:dyDescent="0.25">
      <c r="B81" s="30"/>
      <c r="C81" s="30"/>
      <c r="D81" s="30"/>
      <c r="E81" s="36"/>
      <c r="F81" s="31" t="s">
        <v>372</v>
      </c>
      <c r="G81" s="32" t="str">
        <f>IF(SUM(G70:G80)=0,"",SUM(G70:G80))</f>
        <v/>
      </c>
      <c r="H81" s="33"/>
      <c r="I81" s="33"/>
      <c r="J81" s="32" t="str">
        <f>IF(SUM(J70:J80)=0,"",SUM(J70:J80))</f>
        <v/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 t="str">
        <f>IF(SUM(V70:V80)=0,"",SUM(V70:V80))</f>
        <v/>
      </c>
      <c r="W81" s="33"/>
      <c r="X81" s="34"/>
      <c r="Y81" s="32" t="str">
        <f>IF(SUM(Y70:Y80)=0,"",SUM(Y70:Y80))</f>
        <v/>
      </c>
      <c r="Z81" s="33"/>
      <c r="AA81" s="34"/>
      <c r="AB81" s="2">
        <f>SUM(G81:AA81)</f>
        <v>0</v>
      </c>
    </row>
    <row r="82" spans="1:29" ht="30" customHeight="1" x14ac:dyDescent="0.25">
      <c r="B82" s="21"/>
      <c r="C82" s="21"/>
      <c r="D82" s="21"/>
      <c r="E82" s="23"/>
      <c r="F82" s="22" t="s">
        <v>375</v>
      </c>
      <c r="G82" s="12"/>
      <c r="H82" s="15"/>
      <c r="I82" s="15" t="str">
        <f>IF(SUM(I70:I72)=0,"",SUM(I70:I72))</f>
        <v/>
      </c>
      <c r="J82" s="12"/>
      <c r="K82" s="15"/>
      <c r="L82" s="15" t="str">
        <f>IF(SUM(L70:L72)=0,"",SUM(L70:L72))</f>
        <v/>
      </c>
      <c r="M82" s="12"/>
      <c r="N82" s="15"/>
      <c r="O82" s="15" t="str">
        <f>IF(SUM(O70:O72)=0,"",SUM(O70:O72))</f>
        <v/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 t="str">
        <f>IF(SUM(X70:X72)=0,"",SUM(X70:X72))</f>
        <v/>
      </c>
      <c r="Y82" s="12"/>
      <c r="Z82" s="15"/>
      <c r="AA82" s="15" t="str">
        <f>IF(SUM(AA70:AA72)=0,"",SUM(AA70:AA72))</f>
        <v/>
      </c>
      <c r="AB82" s="2">
        <f>SUM(G82:AA82)</f>
        <v>0</v>
      </c>
      <c r="AC82" s="3">
        <f>INT(SUM(G82:AA82)/3)</f>
        <v>0</v>
      </c>
    </row>
    <row r="83" spans="1:29" ht="30" customHeight="1" thickBot="1" x14ac:dyDescent="0.3">
      <c r="B83" s="21"/>
      <c r="C83" s="21"/>
      <c r="D83" s="21"/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/>
      <c r="C84" s="21"/>
      <c r="D84" s="21"/>
      <c r="E84" s="24"/>
      <c r="F84" s="18"/>
      <c r="G84" s="124">
        <f>IF((AB81-AC82)&lt;0,0,AB81-AC82)</f>
        <v>0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/>
      <c r="C85" s="21"/>
      <c r="D85" s="21"/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/>
      <c r="C86" s="21"/>
      <c r="D86" s="21"/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/>
      <c r="C87" s="21"/>
      <c r="D87" s="21"/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f>A1</f>
        <v>6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6</v>
      </c>
      <c r="F89" s="143"/>
      <c r="G89" s="143"/>
      <c r="H89" s="143"/>
      <c r="I89" s="143"/>
      <c r="J89" s="144">
        <f>INDEX(Diary!$C:$C,MATCH(A89,Diary!$A:$A,0))</f>
        <v>41932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MURDER ON ZIDANE'S FLOOR</v>
      </c>
      <c r="C91" s="131"/>
      <c r="D91" s="132"/>
      <c r="E91" s="136" t="str">
        <f>INDEX(Owners!$A:$A,MATCH(B91,Owners!$B:$B,0))</f>
        <v>Rob Emmison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f>A4+2</f>
        <v>44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/>
      <c r="C93" s="8"/>
      <c r="D93" s="8"/>
      <c r="E93" s="84"/>
      <c r="F93" s="26"/>
      <c r="G93" s="9"/>
      <c r="H93" s="10" t="s">
        <v>397</v>
      </c>
      <c r="I93" s="11"/>
      <c r="J93" s="12"/>
      <c r="K93" s="13" t="s">
        <v>397</v>
      </c>
      <c r="L93" s="14"/>
      <c r="M93" s="12"/>
      <c r="N93" s="13" t="s">
        <v>397</v>
      </c>
      <c r="O93" s="14"/>
      <c r="P93" s="12"/>
      <c r="Q93" s="13" t="s">
        <v>397</v>
      </c>
      <c r="R93" s="14"/>
      <c r="S93" s="12"/>
      <c r="T93" s="13" t="s">
        <v>397</v>
      </c>
      <c r="U93" s="14"/>
      <c r="V93" s="12"/>
      <c r="W93" s="13" t="s">
        <v>397</v>
      </c>
      <c r="X93" s="14"/>
      <c r="Y93" s="12"/>
      <c r="Z93" s="13" t="s">
        <v>397</v>
      </c>
      <c r="AA93" s="14"/>
    </row>
    <row r="94" spans="1:29" ht="30" customHeight="1" x14ac:dyDescent="0.25">
      <c r="B94" s="8"/>
      <c r="C94" s="8"/>
      <c r="D94" s="8"/>
      <c r="E94" s="8"/>
      <c r="F94" s="26"/>
      <c r="G94" s="12"/>
      <c r="H94" s="13" t="s">
        <v>397</v>
      </c>
      <c r="I94" s="15"/>
      <c r="J94" s="12"/>
      <c r="K94" s="13" t="s">
        <v>397</v>
      </c>
      <c r="L94" s="14"/>
      <c r="M94" s="12"/>
      <c r="N94" s="13" t="s">
        <v>397</v>
      </c>
      <c r="O94" s="14"/>
      <c r="P94" s="12"/>
      <c r="Q94" s="13" t="s">
        <v>397</v>
      </c>
      <c r="R94" s="14"/>
      <c r="S94" s="12"/>
      <c r="T94" s="13" t="s">
        <v>397</v>
      </c>
      <c r="U94" s="14"/>
      <c r="V94" s="12"/>
      <c r="W94" s="13" t="s">
        <v>397</v>
      </c>
      <c r="X94" s="14"/>
      <c r="Y94" s="12"/>
      <c r="Z94" s="13" t="s">
        <v>397</v>
      </c>
      <c r="AA94" s="14"/>
    </row>
    <row r="95" spans="1:29" ht="30" customHeight="1" x14ac:dyDescent="0.25">
      <c r="B95" s="8"/>
      <c r="C95" s="8"/>
      <c r="D95" s="8"/>
      <c r="E95" s="8"/>
      <c r="F95" s="26"/>
      <c r="G95" s="12"/>
      <c r="H95" s="13" t="s">
        <v>397</v>
      </c>
      <c r="I95" s="15"/>
      <c r="J95" s="12"/>
      <c r="K95" s="13" t="s">
        <v>397</v>
      </c>
      <c r="L95" s="14"/>
      <c r="M95" s="12"/>
      <c r="N95" s="13" t="s">
        <v>397</v>
      </c>
      <c r="O95" s="14"/>
      <c r="P95" s="12"/>
      <c r="Q95" s="13" t="s">
        <v>397</v>
      </c>
      <c r="R95" s="14"/>
      <c r="S95" s="12"/>
      <c r="T95" s="13" t="s">
        <v>397</v>
      </c>
      <c r="U95" s="14"/>
      <c r="V95" s="12"/>
      <c r="W95" s="13" t="s">
        <v>397</v>
      </c>
      <c r="X95" s="14"/>
      <c r="Y95" s="12"/>
      <c r="Z95" s="13" t="s">
        <v>397</v>
      </c>
      <c r="AA95" s="14"/>
    </row>
    <row r="96" spans="1:29" ht="30" customHeight="1" x14ac:dyDescent="0.25">
      <c r="B96" s="8"/>
      <c r="C96" s="8"/>
      <c r="D96" s="8"/>
      <c r="E96" s="8"/>
      <c r="F96" s="26"/>
      <c r="G96" s="12"/>
      <c r="H96" s="15"/>
      <c r="I96" s="15"/>
      <c r="J96" s="12"/>
      <c r="K96" s="15"/>
      <c r="L96" s="14"/>
      <c r="M96" s="12"/>
      <c r="N96" s="15"/>
      <c r="O96" s="14"/>
      <c r="P96" s="12"/>
      <c r="Q96" s="15"/>
      <c r="R96" s="14"/>
      <c r="S96" s="12"/>
      <c r="T96" s="15"/>
      <c r="U96" s="14"/>
      <c r="V96" s="12"/>
      <c r="W96" s="15"/>
      <c r="X96" s="14"/>
      <c r="Y96" s="12"/>
      <c r="Z96" s="15"/>
      <c r="AA96" s="14"/>
    </row>
    <row r="97" spans="2:29" ht="30" customHeight="1" x14ac:dyDescent="0.25">
      <c r="B97" s="8"/>
      <c r="C97" s="8"/>
      <c r="D97" s="8"/>
      <c r="E97" s="8"/>
      <c r="F97" s="26"/>
      <c r="G97" s="12"/>
      <c r="H97" s="15"/>
      <c r="I97" s="15"/>
      <c r="J97" s="12"/>
      <c r="K97" s="15"/>
      <c r="L97" s="14"/>
      <c r="M97" s="12"/>
      <c r="N97" s="15"/>
      <c r="O97" s="14"/>
      <c r="P97" s="12"/>
      <c r="Q97" s="15"/>
      <c r="R97" s="14"/>
      <c r="S97" s="12"/>
      <c r="T97" s="15"/>
      <c r="U97" s="14"/>
      <c r="V97" s="12"/>
      <c r="W97" s="15"/>
      <c r="X97" s="14"/>
      <c r="Y97" s="12"/>
      <c r="Z97" s="15"/>
      <c r="AA97" s="14"/>
    </row>
    <row r="98" spans="2:29" ht="30" customHeight="1" x14ac:dyDescent="0.25">
      <c r="B98" s="8"/>
      <c r="C98" s="8"/>
      <c r="D98" s="8"/>
      <c r="E98" s="8"/>
      <c r="F98" s="26"/>
      <c r="G98" s="12"/>
      <c r="H98" s="15"/>
      <c r="I98" s="15"/>
      <c r="J98" s="12"/>
      <c r="K98" s="15"/>
      <c r="L98" s="14"/>
      <c r="M98" s="12"/>
      <c r="N98" s="15"/>
      <c r="O98" s="14"/>
      <c r="P98" s="12"/>
      <c r="Q98" s="15"/>
      <c r="R98" s="14"/>
      <c r="S98" s="12"/>
      <c r="T98" s="15"/>
      <c r="U98" s="14"/>
      <c r="V98" s="12"/>
      <c r="W98" s="15"/>
      <c r="X98" s="14"/>
      <c r="Y98" s="12"/>
      <c r="Z98" s="15"/>
      <c r="AA98" s="14"/>
    </row>
    <row r="99" spans="2:29" ht="30" customHeight="1" x14ac:dyDescent="0.25">
      <c r="B99" s="8"/>
      <c r="C99" s="8"/>
      <c r="D99" s="8"/>
      <c r="E99" s="8"/>
      <c r="F99" s="26"/>
      <c r="G99" s="12"/>
      <c r="H99" s="15"/>
      <c r="I99" s="15"/>
      <c r="J99" s="12"/>
      <c r="K99" s="15"/>
      <c r="L99" s="14"/>
      <c r="M99" s="12"/>
      <c r="N99" s="15"/>
      <c r="O99" s="14"/>
      <c r="P99" s="12"/>
      <c r="Q99" s="15"/>
      <c r="R99" s="14"/>
      <c r="S99" s="12"/>
      <c r="T99" s="15"/>
      <c r="U99" s="14"/>
      <c r="V99" s="12"/>
      <c r="W99" s="15"/>
      <c r="X99" s="14"/>
      <c r="Y99" s="12"/>
      <c r="Z99" s="15"/>
      <c r="AA99" s="14"/>
    </row>
    <row r="100" spans="2:29" ht="30" customHeight="1" x14ac:dyDescent="0.25">
      <c r="B100" s="8"/>
      <c r="C100" s="8"/>
      <c r="D100" s="8"/>
      <c r="E100" s="8"/>
      <c r="F100" s="26"/>
      <c r="G100" s="12"/>
      <c r="H100" s="15"/>
      <c r="I100" s="15"/>
      <c r="J100" s="12"/>
      <c r="K100" s="15"/>
      <c r="L100" s="14"/>
      <c r="M100" s="12"/>
      <c r="N100" s="15"/>
      <c r="O100" s="14"/>
      <c r="P100" s="12"/>
      <c r="Q100" s="15"/>
      <c r="R100" s="14"/>
      <c r="S100" s="12"/>
      <c r="T100" s="15"/>
      <c r="U100" s="14"/>
      <c r="V100" s="12"/>
      <c r="W100" s="15"/>
      <c r="X100" s="14"/>
      <c r="Y100" s="12"/>
      <c r="Z100" s="15"/>
      <c r="AA100" s="14"/>
    </row>
    <row r="101" spans="2:29" ht="30" customHeight="1" x14ac:dyDescent="0.25">
      <c r="B101" s="8"/>
      <c r="C101" s="8"/>
      <c r="D101" s="8"/>
      <c r="E101" s="8"/>
      <c r="F101" s="26"/>
      <c r="G101" s="12"/>
      <c r="H101" s="15"/>
      <c r="I101" s="15"/>
      <c r="J101" s="12"/>
      <c r="K101" s="15"/>
      <c r="L101" s="14"/>
      <c r="M101" s="12"/>
      <c r="N101" s="15"/>
      <c r="O101" s="14"/>
      <c r="P101" s="12"/>
      <c r="Q101" s="15"/>
      <c r="R101" s="14"/>
      <c r="S101" s="12"/>
      <c r="T101" s="15"/>
      <c r="U101" s="14"/>
      <c r="V101" s="12"/>
      <c r="W101" s="15"/>
      <c r="X101" s="14"/>
      <c r="Y101" s="12"/>
      <c r="Z101" s="15"/>
      <c r="AA101" s="14"/>
    </row>
    <row r="102" spans="2:29" ht="30" customHeight="1" x14ac:dyDescent="0.25">
      <c r="B102" s="8"/>
      <c r="C102" s="8"/>
      <c r="D102" s="8"/>
      <c r="E102" s="8"/>
      <c r="F102" s="26"/>
      <c r="G102" s="12"/>
      <c r="H102" s="15"/>
      <c r="I102" s="15"/>
      <c r="J102" s="12"/>
      <c r="K102" s="15"/>
      <c r="L102" s="14"/>
      <c r="M102" s="12"/>
      <c r="N102" s="15"/>
      <c r="O102" s="14"/>
      <c r="P102" s="12"/>
      <c r="Q102" s="15"/>
      <c r="R102" s="14"/>
      <c r="S102" s="12"/>
      <c r="T102" s="15"/>
      <c r="U102" s="14"/>
      <c r="V102" s="12"/>
      <c r="W102" s="15"/>
      <c r="X102" s="14"/>
      <c r="Y102" s="12"/>
      <c r="Z102" s="15"/>
      <c r="AA102" s="14"/>
    </row>
    <row r="103" spans="2:29" ht="30" customHeight="1" thickBot="1" x14ac:dyDescent="0.3">
      <c r="B103" s="27"/>
      <c r="C103" s="27"/>
      <c r="D103" s="27"/>
      <c r="E103" s="27"/>
      <c r="F103" s="26"/>
      <c r="G103" s="28"/>
      <c r="H103" s="17"/>
      <c r="I103" s="17"/>
      <c r="J103" s="28"/>
      <c r="K103" s="17"/>
      <c r="L103" s="29"/>
      <c r="M103" s="28"/>
      <c r="N103" s="17"/>
      <c r="O103" s="29"/>
      <c r="P103" s="28"/>
      <c r="Q103" s="17"/>
      <c r="R103" s="29"/>
      <c r="S103" s="28"/>
      <c r="T103" s="17"/>
      <c r="U103" s="29"/>
      <c r="V103" s="28"/>
      <c r="W103" s="17"/>
      <c r="X103" s="29"/>
      <c r="Y103" s="28"/>
      <c r="Z103" s="17"/>
      <c r="AA103" s="29"/>
    </row>
    <row r="104" spans="2:29" ht="30" customHeight="1" thickTop="1" x14ac:dyDescent="0.25">
      <c r="B104" s="30"/>
      <c r="C104" s="30"/>
      <c r="D104" s="30"/>
      <c r="E104" s="30"/>
      <c r="F104" s="31" t="s">
        <v>372</v>
      </c>
      <c r="G104" s="32" t="str">
        <f>IF(SUM(G93:G103)=0,"",SUM(G93:G103))</f>
        <v/>
      </c>
      <c r="H104" s="33"/>
      <c r="I104" s="33"/>
      <c r="J104" s="32" t="str">
        <f>IF(SUM(J93:J103)=0,"",SUM(J93:J103))</f>
        <v/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 t="str">
        <f>IF(SUM(V93:V103)=0,"",SUM(V93:V103))</f>
        <v/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0</v>
      </c>
    </row>
    <row r="105" spans="2:29" ht="30" customHeight="1" x14ac:dyDescent="0.25">
      <c r="B105" s="21"/>
      <c r="C105" s="21"/>
      <c r="D105" s="21"/>
      <c r="E105" s="21"/>
      <c r="F105" s="22" t="s">
        <v>375</v>
      </c>
      <c r="G105" s="12"/>
      <c r="H105" s="15"/>
      <c r="I105" s="15" t="str">
        <f>IF(SUM(I93:I95)=0,"",SUM(I93:I95))</f>
        <v/>
      </c>
      <c r="J105" s="12"/>
      <c r="K105" s="15"/>
      <c r="L105" s="15" t="str">
        <f>IF(SUM(L93:L95)=0,"",SUM(L93:L95))</f>
        <v/>
      </c>
      <c r="M105" s="12"/>
      <c r="N105" s="15"/>
      <c r="O105" s="15" t="str">
        <f>IF(SUM(O93:O95)=0,"",SUM(O93:O95))</f>
        <v/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 t="str">
        <f>IF(SUM(X93:X95)=0,"",SUM(X93:X95))</f>
        <v/>
      </c>
      <c r="Y105" s="12"/>
      <c r="Z105" s="15"/>
      <c r="AA105" s="15" t="str">
        <f>IF(SUM(AA93:AA95)=0,"",SUM(AA93:AA95))</f>
        <v/>
      </c>
      <c r="AB105" s="2">
        <f>SUM(G105:AA105)</f>
        <v>0</v>
      </c>
      <c r="AC105" s="3">
        <f>INT(SUM(G105:AA105)/3)</f>
        <v>0</v>
      </c>
    </row>
    <row r="106" spans="2:29" ht="30" customHeight="1" thickBot="1" x14ac:dyDescent="0.3">
      <c r="B106" s="21"/>
      <c r="C106" s="21"/>
      <c r="D106" s="21"/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/>
      <c r="C107" s="21"/>
      <c r="D107" s="21"/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/>
      <c r="C108" s="21"/>
      <c r="D108" s="21"/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/>
      <c r="C109" s="21"/>
      <c r="D109" s="21"/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/>
      <c r="C110" s="21"/>
      <c r="D110" s="21"/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THE JORDI GOMEZ LOVE-IN</v>
      </c>
      <c r="C112" s="131"/>
      <c r="D112" s="132"/>
      <c r="E112" s="136" t="str">
        <f>INDEX(Owners!$A:$A,MATCH(B112,Owners!$B:$B,0))</f>
        <v>Chris Griffin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f>A4+2</f>
        <v>44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/>
      <c r="C114" s="8"/>
      <c r="D114" s="8"/>
      <c r="E114" s="85"/>
      <c r="F114" s="26"/>
      <c r="G114" s="9"/>
      <c r="H114" s="10" t="s">
        <v>397</v>
      </c>
      <c r="I114" s="11"/>
      <c r="J114" s="12"/>
      <c r="K114" s="13" t="s">
        <v>397</v>
      </c>
      <c r="L114" s="14"/>
      <c r="M114" s="12"/>
      <c r="N114" s="13" t="s">
        <v>397</v>
      </c>
      <c r="O114" s="14"/>
      <c r="P114" s="12"/>
      <c r="Q114" s="13" t="s">
        <v>397</v>
      </c>
      <c r="R114" s="14"/>
      <c r="S114" s="12"/>
      <c r="T114" s="13" t="s">
        <v>397</v>
      </c>
      <c r="U114" s="14"/>
      <c r="V114" s="12"/>
      <c r="W114" s="13" t="s">
        <v>397</v>
      </c>
      <c r="X114" s="14"/>
      <c r="Y114" s="12"/>
      <c r="Z114" s="13" t="s">
        <v>397</v>
      </c>
      <c r="AA114" s="14"/>
    </row>
    <row r="115" spans="1:29" ht="30" customHeight="1" x14ac:dyDescent="0.25">
      <c r="B115" s="8"/>
      <c r="C115" s="8"/>
      <c r="D115" s="8"/>
      <c r="E115" s="20"/>
      <c r="F115" s="26"/>
      <c r="G115" s="12"/>
      <c r="H115" s="13" t="s">
        <v>397</v>
      </c>
      <c r="I115" s="15"/>
      <c r="J115" s="12"/>
      <c r="K115" s="13" t="s">
        <v>397</v>
      </c>
      <c r="L115" s="14"/>
      <c r="M115" s="12"/>
      <c r="N115" s="13" t="s">
        <v>397</v>
      </c>
      <c r="O115" s="14"/>
      <c r="P115" s="12"/>
      <c r="Q115" s="13" t="s">
        <v>397</v>
      </c>
      <c r="R115" s="14"/>
      <c r="S115" s="12"/>
      <c r="T115" s="13" t="s">
        <v>397</v>
      </c>
      <c r="U115" s="14"/>
      <c r="V115" s="12"/>
      <c r="W115" s="13" t="s">
        <v>397</v>
      </c>
      <c r="X115" s="14"/>
      <c r="Y115" s="12"/>
      <c r="Z115" s="13" t="s">
        <v>397</v>
      </c>
      <c r="AA115" s="14"/>
    </row>
    <row r="116" spans="1:29" ht="30" customHeight="1" x14ac:dyDescent="0.25">
      <c r="B116" s="8"/>
      <c r="C116" s="8"/>
      <c r="D116" s="8"/>
      <c r="E116" s="20"/>
      <c r="F116" s="26"/>
      <c r="G116" s="12"/>
      <c r="H116" s="13" t="s">
        <v>397</v>
      </c>
      <c r="I116" s="15"/>
      <c r="J116" s="12"/>
      <c r="K116" s="13" t="s">
        <v>397</v>
      </c>
      <c r="L116" s="14"/>
      <c r="M116" s="12"/>
      <c r="N116" s="13" t="s">
        <v>397</v>
      </c>
      <c r="O116" s="14"/>
      <c r="P116" s="12"/>
      <c r="Q116" s="13" t="s">
        <v>397</v>
      </c>
      <c r="R116" s="14"/>
      <c r="S116" s="12"/>
      <c r="T116" s="13" t="s">
        <v>397</v>
      </c>
      <c r="U116" s="14"/>
      <c r="V116" s="12"/>
      <c r="W116" s="13" t="s">
        <v>397</v>
      </c>
      <c r="X116" s="14"/>
      <c r="Y116" s="12"/>
      <c r="Z116" s="13" t="s">
        <v>397</v>
      </c>
      <c r="AA116" s="14"/>
    </row>
    <row r="117" spans="1:29" ht="30" customHeight="1" x14ac:dyDescent="0.25">
      <c r="B117" s="8"/>
      <c r="C117" s="8"/>
      <c r="D117" s="8"/>
      <c r="E117" s="20"/>
      <c r="F117" s="26"/>
      <c r="G117" s="12"/>
      <c r="H117" s="15"/>
      <c r="I117" s="15"/>
      <c r="J117" s="12"/>
      <c r="K117" s="15"/>
      <c r="L117" s="14"/>
      <c r="M117" s="12"/>
      <c r="N117" s="15"/>
      <c r="O117" s="14"/>
      <c r="P117" s="12"/>
      <c r="Q117" s="15"/>
      <c r="R117" s="14"/>
      <c r="S117" s="12"/>
      <c r="T117" s="15"/>
      <c r="U117" s="14"/>
      <c r="V117" s="12"/>
      <c r="W117" s="15"/>
      <c r="X117" s="14"/>
      <c r="Y117" s="12"/>
      <c r="Z117" s="15"/>
      <c r="AA117" s="14"/>
    </row>
    <row r="118" spans="1:29" ht="30" customHeight="1" x14ac:dyDescent="0.25">
      <c r="B118" s="8"/>
      <c r="C118" s="8"/>
      <c r="D118" s="8"/>
      <c r="E118" s="20"/>
      <c r="F118" s="26"/>
      <c r="G118" s="12"/>
      <c r="H118" s="15"/>
      <c r="I118" s="15"/>
      <c r="J118" s="12"/>
      <c r="K118" s="15"/>
      <c r="L118" s="14"/>
      <c r="M118" s="12"/>
      <c r="N118" s="15"/>
      <c r="O118" s="14"/>
      <c r="P118" s="12"/>
      <c r="Q118" s="15"/>
      <c r="R118" s="14"/>
      <c r="S118" s="12"/>
      <c r="T118" s="15"/>
      <c r="U118" s="14"/>
      <c r="V118" s="12"/>
      <c r="W118" s="15"/>
      <c r="X118" s="14"/>
      <c r="Y118" s="12"/>
      <c r="Z118" s="15"/>
      <c r="AA118" s="14"/>
    </row>
    <row r="119" spans="1:29" ht="30" customHeight="1" x14ac:dyDescent="0.25">
      <c r="B119" s="8"/>
      <c r="C119" s="8"/>
      <c r="D119" s="8"/>
      <c r="E119" s="20"/>
      <c r="F119" s="26"/>
      <c r="G119" s="12"/>
      <c r="H119" s="15"/>
      <c r="I119" s="15"/>
      <c r="J119" s="12"/>
      <c r="K119" s="15"/>
      <c r="L119" s="14"/>
      <c r="M119" s="12"/>
      <c r="N119" s="15"/>
      <c r="O119" s="14"/>
      <c r="P119" s="12"/>
      <c r="Q119" s="15"/>
      <c r="R119" s="14"/>
      <c r="S119" s="12"/>
      <c r="T119" s="15"/>
      <c r="U119" s="14"/>
      <c r="V119" s="12"/>
      <c r="W119" s="15"/>
      <c r="X119" s="14"/>
      <c r="Y119" s="12"/>
      <c r="Z119" s="15"/>
      <c r="AA119" s="14"/>
    </row>
    <row r="120" spans="1:29" ht="30" customHeight="1" x14ac:dyDescent="0.25">
      <c r="B120" s="8"/>
      <c r="C120" s="8"/>
      <c r="D120" s="8"/>
      <c r="E120" s="20"/>
      <c r="F120" s="26"/>
      <c r="G120" s="12"/>
      <c r="H120" s="15"/>
      <c r="I120" s="15"/>
      <c r="J120" s="12"/>
      <c r="K120" s="15"/>
      <c r="L120" s="14"/>
      <c r="M120" s="12"/>
      <c r="N120" s="15"/>
      <c r="O120" s="14"/>
      <c r="P120" s="12"/>
      <c r="Q120" s="15"/>
      <c r="R120" s="14"/>
      <c r="S120" s="12"/>
      <c r="T120" s="15"/>
      <c r="U120" s="14"/>
      <c r="V120" s="12"/>
      <c r="W120" s="15"/>
      <c r="X120" s="14"/>
      <c r="Y120" s="12"/>
      <c r="Z120" s="15"/>
      <c r="AA120" s="14"/>
    </row>
    <row r="121" spans="1:29" ht="30" customHeight="1" x14ac:dyDescent="0.25">
      <c r="B121" s="8"/>
      <c r="C121" s="8"/>
      <c r="D121" s="8"/>
      <c r="E121" s="20"/>
      <c r="F121" s="26"/>
      <c r="G121" s="12"/>
      <c r="H121" s="15"/>
      <c r="I121" s="15"/>
      <c r="J121" s="12"/>
      <c r="K121" s="15"/>
      <c r="L121" s="14"/>
      <c r="M121" s="12"/>
      <c r="N121" s="15"/>
      <c r="O121" s="14"/>
      <c r="P121" s="12"/>
      <c r="Q121" s="15"/>
      <c r="R121" s="14"/>
      <c r="S121" s="12"/>
      <c r="T121" s="15"/>
      <c r="U121" s="14"/>
      <c r="V121" s="12"/>
      <c r="W121" s="15"/>
      <c r="X121" s="14"/>
      <c r="Y121" s="12"/>
      <c r="Z121" s="15"/>
      <c r="AA121" s="14"/>
    </row>
    <row r="122" spans="1:29" ht="30" customHeight="1" x14ac:dyDescent="0.25">
      <c r="B122" s="8"/>
      <c r="C122" s="8"/>
      <c r="D122" s="8"/>
      <c r="E122" s="20"/>
      <c r="F122" s="26"/>
      <c r="G122" s="12"/>
      <c r="H122" s="15"/>
      <c r="I122" s="15"/>
      <c r="J122" s="12"/>
      <c r="K122" s="15"/>
      <c r="L122" s="14"/>
      <c r="M122" s="12"/>
      <c r="N122" s="15"/>
      <c r="O122" s="14"/>
      <c r="P122" s="12"/>
      <c r="Q122" s="15"/>
      <c r="R122" s="14"/>
      <c r="S122" s="12"/>
      <c r="T122" s="15"/>
      <c r="U122" s="14"/>
      <c r="V122" s="12"/>
      <c r="W122" s="15"/>
      <c r="X122" s="14"/>
      <c r="Y122" s="12"/>
      <c r="Z122" s="15"/>
      <c r="AA122" s="14"/>
    </row>
    <row r="123" spans="1:29" ht="30" customHeight="1" x14ac:dyDescent="0.25">
      <c r="B123" s="8"/>
      <c r="C123" s="8"/>
      <c r="D123" s="8"/>
      <c r="E123" s="20"/>
      <c r="F123" s="26"/>
      <c r="G123" s="12"/>
      <c r="H123" s="15"/>
      <c r="I123" s="15"/>
      <c r="J123" s="12"/>
      <c r="K123" s="15"/>
      <c r="L123" s="14"/>
      <c r="M123" s="12"/>
      <c r="N123" s="15"/>
      <c r="O123" s="14"/>
      <c r="P123" s="12"/>
      <c r="Q123" s="15"/>
      <c r="R123" s="14"/>
      <c r="S123" s="12"/>
      <c r="T123" s="15"/>
      <c r="U123" s="14"/>
      <c r="V123" s="12"/>
      <c r="W123" s="15"/>
      <c r="X123" s="14"/>
      <c r="Y123" s="12"/>
      <c r="Z123" s="15"/>
      <c r="AA123" s="14"/>
    </row>
    <row r="124" spans="1:29" ht="30" customHeight="1" thickBot="1" x14ac:dyDescent="0.3">
      <c r="B124" s="27"/>
      <c r="C124" s="27"/>
      <c r="D124" s="27"/>
      <c r="E124" s="35"/>
      <c r="F124" s="26"/>
      <c r="G124" s="28"/>
      <c r="H124" s="17"/>
      <c r="I124" s="17"/>
      <c r="J124" s="28"/>
      <c r="K124" s="17"/>
      <c r="L124" s="29"/>
      <c r="M124" s="28"/>
      <c r="N124" s="17"/>
      <c r="O124" s="29"/>
      <c r="P124" s="28"/>
      <c r="Q124" s="17"/>
      <c r="R124" s="29"/>
      <c r="S124" s="28"/>
      <c r="T124" s="17"/>
      <c r="U124" s="29"/>
      <c r="V124" s="28"/>
      <c r="W124" s="17"/>
      <c r="X124" s="29"/>
      <c r="Y124" s="28"/>
      <c r="Z124" s="17"/>
      <c r="AA124" s="29"/>
    </row>
    <row r="125" spans="1:29" ht="30" customHeight="1" thickTop="1" x14ac:dyDescent="0.25">
      <c r="B125" s="30"/>
      <c r="C125" s="30"/>
      <c r="D125" s="30"/>
      <c r="E125" s="36"/>
      <c r="F125" s="31" t="s">
        <v>372</v>
      </c>
      <c r="G125" s="32" t="str">
        <f>IF(SUM(G114:G124)=0,"",SUM(G114:G124))</f>
        <v/>
      </c>
      <c r="H125" s="33"/>
      <c r="I125" s="33"/>
      <c r="J125" s="32" t="str">
        <f>IF(SUM(J114:J124)=0,"",SUM(J114:J124))</f>
        <v/>
      </c>
      <c r="K125" s="33"/>
      <c r="L125" s="34"/>
      <c r="M125" s="32" t="str">
        <f>IF(SUM(M114:M124)=0,"",SUM(M114:M124))</f>
        <v/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 t="str">
        <f>IF(SUM(V114:V124)=0,"",SUM(V114:V124))</f>
        <v/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0</v>
      </c>
    </row>
    <row r="126" spans="1:29" ht="30" customHeight="1" x14ac:dyDescent="0.25">
      <c r="B126" s="21"/>
      <c r="C126" s="21"/>
      <c r="D126" s="21"/>
      <c r="E126" s="23"/>
      <c r="F126" s="22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 t="str">
        <f>IF(SUM(L114:L116)=0,"",SUM(L114:L116))</f>
        <v/>
      </c>
      <c r="M126" s="12"/>
      <c r="N126" s="15"/>
      <c r="O126" s="15" t="str">
        <f>IF(SUM(O114:O116)=0,"",SUM(O114:O116))</f>
        <v/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 t="str">
        <f>IF(SUM(X114:X116)=0,"",SUM(X114:X116))</f>
        <v/>
      </c>
      <c r="Y126" s="12"/>
      <c r="Z126" s="15"/>
      <c r="AA126" s="15" t="str">
        <f>IF(SUM(AA114:AA116)=0,"",SUM(AA114:AA116))</f>
        <v/>
      </c>
      <c r="AB126" s="2">
        <f>SUM(G126:AA126)</f>
        <v>0</v>
      </c>
      <c r="AC126" s="3">
        <f>INT(SUM(G126:AA126)/3)</f>
        <v>0</v>
      </c>
    </row>
    <row r="127" spans="1:29" ht="30" customHeight="1" thickBot="1" x14ac:dyDescent="0.3">
      <c r="B127" s="21"/>
      <c r="C127" s="21"/>
      <c r="D127" s="21"/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/>
      <c r="C128" s="21"/>
      <c r="D128" s="21"/>
      <c r="E128" s="24"/>
      <c r="F128" s="18"/>
      <c r="G128" s="124">
        <f>IF((AB125-AC126)&lt;0,0,AB125-AC126)</f>
        <v>0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/>
      <c r="C129" s="21"/>
      <c r="D129" s="21"/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/>
      <c r="C130" s="21"/>
      <c r="D130" s="21"/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/>
      <c r="C131" s="21"/>
      <c r="D131" s="21"/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f>A1</f>
        <v>6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6</v>
      </c>
      <c r="F133" s="143"/>
      <c r="G133" s="143"/>
      <c r="H133" s="143"/>
      <c r="I133" s="143"/>
      <c r="J133" s="144">
        <f>INDEX(Diary!$C:$C,MATCH(A133,Diary!$A:$A,0))</f>
        <v>41932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LOCOMOTIVE LEIGHPZIG</v>
      </c>
      <c r="C135" s="131"/>
      <c r="D135" s="132"/>
      <c r="E135" s="136" t="str">
        <f>INDEX(Owners!$A:$A,MATCH(B135,Owners!$B:$B,0))</f>
        <v>Mo Sudell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f>A4+3</f>
        <v>45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/>
      <c r="C137" s="8"/>
      <c r="D137" s="8"/>
      <c r="E137" s="84"/>
      <c r="F137" s="26"/>
      <c r="G137" s="9"/>
      <c r="H137" s="10" t="s">
        <v>397</v>
      </c>
      <c r="I137" s="11"/>
      <c r="J137" s="12"/>
      <c r="K137" s="13" t="s">
        <v>397</v>
      </c>
      <c r="L137" s="14"/>
      <c r="M137" s="12"/>
      <c r="N137" s="13" t="s">
        <v>397</v>
      </c>
      <c r="O137" s="14"/>
      <c r="P137" s="12"/>
      <c r="Q137" s="13" t="s">
        <v>397</v>
      </c>
      <c r="R137" s="14"/>
      <c r="S137" s="12"/>
      <c r="T137" s="13" t="s">
        <v>397</v>
      </c>
      <c r="U137" s="14"/>
      <c r="V137" s="12"/>
      <c r="W137" s="13" t="s">
        <v>397</v>
      </c>
      <c r="X137" s="14"/>
      <c r="Y137" s="12"/>
      <c r="Z137" s="13" t="s">
        <v>397</v>
      </c>
      <c r="AA137" s="14"/>
    </row>
    <row r="138" spans="1:28" ht="30" customHeight="1" x14ac:dyDescent="0.25">
      <c r="B138" s="8"/>
      <c r="C138" s="8"/>
      <c r="D138" s="8"/>
      <c r="E138" s="8"/>
      <c r="F138" s="26"/>
      <c r="G138" s="12"/>
      <c r="H138" s="13" t="s">
        <v>397</v>
      </c>
      <c r="I138" s="15"/>
      <c r="J138" s="12"/>
      <c r="K138" s="13" t="s">
        <v>397</v>
      </c>
      <c r="L138" s="14"/>
      <c r="M138" s="12"/>
      <c r="N138" s="13" t="s">
        <v>397</v>
      </c>
      <c r="O138" s="14"/>
      <c r="P138" s="12"/>
      <c r="Q138" s="13" t="s">
        <v>397</v>
      </c>
      <c r="R138" s="14"/>
      <c r="S138" s="12"/>
      <c r="T138" s="13" t="s">
        <v>397</v>
      </c>
      <c r="U138" s="14"/>
      <c r="V138" s="12"/>
      <c r="W138" s="13" t="s">
        <v>397</v>
      </c>
      <c r="X138" s="14"/>
      <c r="Y138" s="12"/>
      <c r="Z138" s="13" t="s">
        <v>397</v>
      </c>
      <c r="AA138" s="14"/>
    </row>
    <row r="139" spans="1:28" ht="30" customHeight="1" x14ac:dyDescent="0.25">
      <c r="B139" s="8"/>
      <c r="C139" s="8"/>
      <c r="D139" s="8"/>
      <c r="E139" s="8"/>
      <c r="F139" s="26"/>
      <c r="G139" s="12"/>
      <c r="H139" s="13" t="s">
        <v>397</v>
      </c>
      <c r="I139" s="15"/>
      <c r="J139" s="12"/>
      <c r="K139" s="13" t="s">
        <v>397</v>
      </c>
      <c r="L139" s="14"/>
      <c r="M139" s="12"/>
      <c r="N139" s="13" t="s">
        <v>397</v>
      </c>
      <c r="O139" s="14"/>
      <c r="P139" s="12"/>
      <c r="Q139" s="13" t="s">
        <v>397</v>
      </c>
      <c r="R139" s="14"/>
      <c r="S139" s="12"/>
      <c r="T139" s="13" t="s">
        <v>397</v>
      </c>
      <c r="U139" s="14"/>
      <c r="V139" s="12"/>
      <c r="W139" s="13" t="s">
        <v>397</v>
      </c>
      <c r="X139" s="14"/>
      <c r="Y139" s="12"/>
      <c r="Z139" s="13" t="s">
        <v>397</v>
      </c>
      <c r="AA139" s="14"/>
    </row>
    <row r="140" spans="1:28" ht="30" customHeight="1" x14ac:dyDescent="0.25">
      <c r="B140" s="8"/>
      <c r="C140" s="8"/>
      <c r="D140" s="8"/>
      <c r="E140" s="8"/>
      <c r="F140" s="26"/>
      <c r="G140" s="12"/>
      <c r="H140" s="15"/>
      <c r="I140" s="15"/>
      <c r="J140" s="12"/>
      <c r="K140" s="15"/>
      <c r="L140" s="14"/>
      <c r="M140" s="12"/>
      <c r="N140" s="15"/>
      <c r="O140" s="14"/>
      <c r="P140" s="12"/>
      <c r="Q140" s="15"/>
      <c r="R140" s="14"/>
      <c r="S140" s="12"/>
      <c r="T140" s="15"/>
      <c r="U140" s="14"/>
      <c r="V140" s="12"/>
      <c r="W140" s="15"/>
      <c r="X140" s="14"/>
      <c r="Y140" s="12"/>
      <c r="Z140" s="15"/>
      <c r="AA140" s="14"/>
    </row>
    <row r="141" spans="1:28" ht="30" customHeight="1" x14ac:dyDescent="0.25">
      <c r="B141" s="8"/>
      <c r="C141" s="8"/>
      <c r="D141" s="8"/>
      <c r="E141" s="8"/>
      <c r="F141" s="26"/>
      <c r="G141" s="12"/>
      <c r="H141" s="15"/>
      <c r="I141" s="15"/>
      <c r="J141" s="12"/>
      <c r="K141" s="15"/>
      <c r="L141" s="14"/>
      <c r="M141" s="12"/>
      <c r="N141" s="15"/>
      <c r="O141" s="14"/>
      <c r="P141" s="12"/>
      <c r="Q141" s="15"/>
      <c r="R141" s="14"/>
      <c r="S141" s="12"/>
      <c r="T141" s="15"/>
      <c r="U141" s="14"/>
      <c r="V141" s="12"/>
      <c r="W141" s="15"/>
      <c r="X141" s="14"/>
      <c r="Y141" s="12"/>
      <c r="Z141" s="15"/>
      <c r="AA141" s="14"/>
    </row>
    <row r="142" spans="1:28" ht="30" customHeight="1" x14ac:dyDescent="0.25">
      <c r="B142" s="8"/>
      <c r="C142" s="8"/>
      <c r="D142" s="8"/>
      <c r="E142" s="8"/>
      <c r="F142" s="26"/>
      <c r="G142" s="12"/>
      <c r="H142" s="15"/>
      <c r="I142" s="15"/>
      <c r="J142" s="12"/>
      <c r="K142" s="15"/>
      <c r="L142" s="14"/>
      <c r="M142" s="12"/>
      <c r="N142" s="15"/>
      <c r="O142" s="14"/>
      <c r="P142" s="12"/>
      <c r="Q142" s="15"/>
      <c r="R142" s="14"/>
      <c r="S142" s="12"/>
      <c r="T142" s="15"/>
      <c r="U142" s="14"/>
      <c r="V142" s="12"/>
      <c r="W142" s="15"/>
      <c r="X142" s="14"/>
      <c r="Y142" s="12"/>
      <c r="Z142" s="15"/>
      <c r="AA142" s="14"/>
    </row>
    <row r="143" spans="1:28" ht="30" customHeight="1" x14ac:dyDescent="0.25">
      <c r="B143" s="8"/>
      <c r="C143" s="8"/>
      <c r="D143" s="8"/>
      <c r="E143" s="8"/>
      <c r="F143" s="26"/>
      <c r="G143" s="12"/>
      <c r="H143" s="15"/>
      <c r="I143" s="15"/>
      <c r="J143" s="12"/>
      <c r="K143" s="15"/>
      <c r="L143" s="14"/>
      <c r="M143" s="12"/>
      <c r="N143" s="15"/>
      <c r="O143" s="14"/>
      <c r="P143" s="12"/>
      <c r="Q143" s="15"/>
      <c r="R143" s="14"/>
      <c r="S143" s="12"/>
      <c r="T143" s="15"/>
      <c r="U143" s="14"/>
      <c r="V143" s="12"/>
      <c r="W143" s="15"/>
      <c r="X143" s="14"/>
      <c r="Y143" s="12"/>
      <c r="Z143" s="15"/>
      <c r="AA143" s="14"/>
    </row>
    <row r="144" spans="1:28" ht="30" customHeight="1" x14ac:dyDescent="0.25">
      <c r="B144" s="8"/>
      <c r="C144" s="8"/>
      <c r="D144" s="8"/>
      <c r="E144" s="8"/>
      <c r="F144" s="26"/>
      <c r="G144" s="12"/>
      <c r="H144" s="15"/>
      <c r="I144" s="15"/>
      <c r="J144" s="12"/>
      <c r="K144" s="15"/>
      <c r="L144" s="14"/>
      <c r="M144" s="12"/>
      <c r="N144" s="15"/>
      <c r="O144" s="14"/>
      <c r="P144" s="12"/>
      <c r="Q144" s="15"/>
      <c r="R144" s="14"/>
      <c r="S144" s="12"/>
      <c r="T144" s="15"/>
      <c r="U144" s="14"/>
      <c r="V144" s="12"/>
      <c r="W144" s="15"/>
      <c r="X144" s="14"/>
      <c r="Y144" s="12"/>
      <c r="Z144" s="15"/>
      <c r="AA144" s="14"/>
    </row>
    <row r="145" spans="1:29" ht="30" customHeight="1" x14ac:dyDescent="0.25">
      <c r="B145" s="8"/>
      <c r="C145" s="8"/>
      <c r="D145" s="8"/>
      <c r="E145" s="8"/>
      <c r="F145" s="26"/>
      <c r="G145" s="12"/>
      <c r="H145" s="15"/>
      <c r="I145" s="15"/>
      <c r="J145" s="12"/>
      <c r="K145" s="15"/>
      <c r="L145" s="14"/>
      <c r="M145" s="12"/>
      <c r="N145" s="15"/>
      <c r="O145" s="14"/>
      <c r="P145" s="12"/>
      <c r="Q145" s="15"/>
      <c r="R145" s="14"/>
      <c r="S145" s="12"/>
      <c r="T145" s="15"/>
      <c r="U145" s="14"/>
      <c r="V145" s="12"/>
      <c r="W145" s="15"/>
      <c r="X145" s="14"/>
      <c r="Y145" s="12"/>
      <c r="Z145" s="15"/>
      <c r="AA145" s="14"/>
    </row>
    <row r="146" spans="1:29" ht="30" customHeight="1" x14ac:dyDescent="0.25">
      <c r="B146" s="8"/>
      <c r="C146" s="8"/>
      <c r="D146" s="8"/>
      <c r="E146" s="8"/>
      <c r="F146" s="26"/>
      <c r="G146" s="12"/>
      <c r="H146" s="15"/>
      <c r="I146" s="15"/>
      <c r="J146" s="12"/>
      <c r="K146" s="15"/>
      <c r="L146" s="14"/>
      <c r="M146" s="12"/>
      <c r="N146" s="15"/>
      <c r="O146" s="14"/>
      <c r="P146" s="12"/>
      <c r="Q146" s="15"/>
      <c r="R146" s="14"/>
      <c r="S146" s="12"/>
      <c r="T146" s="15"/>
      <c r="U146" s="14"/>
      <c r="V146" s="12"/>
      <c r="W146" s="15"/>
      <c r="X146" s="14"/>
      <c r="Y146" s="12"/>
      <c r="Z146" s="15"/>
      <c r="AA146" s="14"/>
    </row>
    <row r="147" spans="1:29" ht="30" customHeight="1" thickBot="1" x14ac:dyDescent="0.3">
      <c r="B147" s="27"/>
      <c r="C147" s="27"/>
      <c r="D147" s="27"/>
      <c r="E147" s="27"/>
      <c r="F147" s="26"/>
      <c r="G147" s="28"/>
      <c r="H147" s="17"/>
      <c r="I147" s="17"/>
      <c r="J147" s="28"/>
      <c r="K147" s="17"/>
      <c r="L147" s="29"/>
      <c r="M147" s="28"/>
      <c r="N147" s="17"/>
      <c r="O147" s="29"/>
      <c r="P147" s="28"/>
      <c r="Q147" s="17"/>
      <c r="R147" s="29"/>
      <c r="S147" s="28"/>
      <c r="T147" s="17"/>
      <c r="U147" s="29"/>
      <c r="V147" s="28"/>
      <c r="W147" s="17"/>
      <c r="X147" s="29"/>
      <c r="Y147" s="28"/>
      <c r="Z147" s="17"/>
      <c r="AA147" s="29"/>
    </row>
    <row r="148" spans="1:29" ht="30" customHeight="1" thickTop="1" x14ac:dyDescent="0.25">
      <c r="B148" s="30"/>
      <c r="C148" s="30"/>
      <c r="D148" s="30"/>
      <c r="E148" s="30"/>
      <c r="F148" s="31" t="s">
        <v>372</v>
      </c>
      <c r="G148" s="32" t="str">
        <f>IF(SUM(G137:G147)=0,"",SUM(G137:G147))</f>
        <v/>
      </c>
      <c r="H148" s="33"/>
      <c r="I148" s="33"/>
      <c r="J148" s="32" t="str">
        <f>IF(SUM(J137:J147)=0,"",SUM(J137:J147))</f>
        <v/>
      </c>
      <c r="K148" s="33"/>
      <c r="L148" s="34"/>
      <c r="M148" s="32" t="str">
        <f>IF(SUM(M137:M147)=0,"",SUM(M137:M147))</f>
        <v/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 t="str">
        <f>IF(SUM(V137:V147)=0,"",SUM(V137:V147))</f>
        <v/>
      </c>
      <c r="W148" s="33"/>
      <c r="X148" s="34"/>
      <c r="Y148" s="32" t="str">
        <f>IF(SUM(Y137:Y147)=0,"",SUM(Y137:Y147))</f>
        <v/>
      </c>
      <c r="Z148" s="33"/>
      <c r="AA148" s="34"/>
      <c r="AB148" s="2">
        <f>SUM(G148:AA148)</f>
        <v>0</v>
      </c>
    </row>
    <row r="149" spans="1:29" ht="30" customHeight="1" x14ac:dyDescent="0.25">
      <c r="B149" s="21"/>
      <c r="C149" s="21"/>
      <c r="D149" s="21"/>
      <c r="E149" s="21"/>
      <c r="F149" s="22" t="s">
        <v>375</v>
      </c>
      <c r="G149" s="12"/>
      <c r="H149" s="15"/>
      <c r="I149" s="15" t="str">
        <f>IF(SUM(I137:I139)=0,"",SUM(I137:I139))</f>
        <v/>
      </c>
      <c r="J149" s="12"/>
      <c r="K149" s="15"/>
      <c r="L149" s="15" t="str">
        <f>IF(SUM(L137:L139)=0,"",SUM(L137:L139))</f>
        <v/>
      </c>
      <c r="M149" s="12"/>
      <c r="N149" s="15"/>
      <c r="O149" s="15" t="str">
        <f>IF(SUM(O137:O139)=0,"",SUM(O137:O139))</f>
        <v/>
      </c>
      <c r="P149" s="12"/>
      <c r="Q149" s="15"/>
      <c r="R149" s="15" t="str">
        <f>IF(SUM(R137:R139)=0,"",SUM(R137:R139))</f>
        <v/>
      </c>
      <c r="S149" s="12"/>
      <c r="T149" s="15"/>
      <c r="U149" s="15" t="str">
        <f>IF(SUM(U137:U139)=0,"",SUM(U137:U139))</f>
        <v/>
      </c>
      <c r="V149" s="12"/>
      <c r="W149" s="15"/>
      <c r="X149" s="15" t="str">
        <f>IF(SUM(X137:X139)=0,"",SUM(X137:X139))</f>
        <v/>
      </c>
      <c r="Y149" s="12"/>
      <c r="Z149" s="15"/>
      <c r="AA149" s="15" t="str">
        <f>IF(SUM(AA137:AA139)=0,"",SUM(AA137:AA139))</f>
        <v/>
      </c>
      <c r="AB149" s="2">
        <f>SUM(G149:AA149)</f>
        <v>0</v>
      </c>
      <c r="AC149" s="3">
        <f>INT(SUM(G149:AA149)/3)</f>
        <v>0</v>
      </c>
    </row>
    <row r="150" spans="1:29" ht="30" customHeight="1" thickBot="1" x14ac:dyDescent="0.3">
      <c r="B150" s="21"/>
      <c r="C150" s="21"/>
      <c r="D150" s="21"/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/>
      <c r="C151" s="21"/>
      <c r="D151" s="21"/>
      <c r="E151" s="21"/>
      <c r="F151" s="18"/>
      <c r="G151" s="124">
        <f>IF((AB148-AC149)&lt;0,0,AB148-AC149)</f>
        <v>0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/>
      <c r="C152" s="21"/>
      <c r="D152" s="21"/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/>
      <c r="C153" s="21"/>
      <c r="D153" s="21"/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/>
      <c r="C154" s="21"/>
      <c r="D154" s="21"/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JEAN PIERRE'S TAP INS</v>
      </c>
      <c r="C156" s="131"/>
      <c r="D156" s="132"/>
      <c r="E156" s="136" t="str">
        <f>INDEX(Owners!$A:$A,MATCH(B156,Owners!$B:$B,0))</f>
        <v>John Murphy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f>A4+3</f>
        <v>45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/>
      <c r="C158" s="8"/>
      <c r="D158" s="8"/>
      <c r="E158" s="85"/>
      <c r="F158" s="26"/>
      <c r="G158" s="9"/>
      <c r="H158" s="10" t="s">
        <v>397</v>
      </c>
      <c r="I158" s="11"/>
      <c r="J158" s="12"/>
      <c r="K158" s="13" t="s">
        <v>397</v>
      </c>
      <c r="L158" s="14"/>
      <c r="M158" s="12"/>
      <c r="N158" s="13" t="s">
        <v>397</v>
      </c>
      <c r="O158" s="14"/>
      <c r="P158" s="12"/>
      <c r="Q158" s="13" t="s">
        <v>397</v>
      </c>
      <c r="R158" s="14"/>
      <c r="S158" s="12"/>
      <c r="T158" s="13" t="s">
        <v>397</v>
      </c>
      <c r="U158" s="14"/>
      <c r="V158" s="12"/>
      <c r="W158" s="13" t="s">
        <v>397</v>
      </c>
      <c r="X158" s="14"/>
      <c r="Y158" s="12"/>
      <c r="Z158" s="13" t="s">
        <v>397</v>
      </c>
      <c r="AA158" s="14"/>
    </row>
    <row r="159" spans="1:29" ht="30" customHeight="1" x14ac:dyDescent="0.25">
      <c r="B159" s="8"/>
      <c r="C159" s="8"/>
      <c r="D159" s="8"/>
      <c r="E159" s="20"/>
      <c r="F159" s="26"/>
      <c r="G159" s="12"/>
      <c r="H159" s="13" t="s">
        <v>397</v>
      </c>
      <c r="I159" s="15"/>
      <c r="J159" s="12"/>
      <c r="K159" s="13" t="s">
        <v>397</v>
      </c>
      <c r="L159" s="14"/>
      <c r="M159" s="12"/>
      <c r="N159" s="13" t="s">
        <v>397</v>
      </c>
      <c r="O159" s="14"/>
      <c r="P159" s="12"/>
      <c r="Q159" s="13" t="s">
        <v>397</v>
      </c>
      <c r="R159" s="14"/>
      <c r="S159" s="12"/>
      <c r="T159" s="13" t="s">
        <v>397</v>
      </c>
      <c r="U159" s="14"/>
      <c r="V159" s="12"/>
      <c r="W159" s="13" t="s">
        <v>397</v>
      </c>
      <c r="X159" s="14"/>
      <c r="Y159" s="12"/>
      <c r="Z159" s="13" t="s">
        <v>397</v>
      </c>
      <c r="AA159" s="14"/>
    </row>
    <row r="160" spans="1:29" ht="30" customHeight="1" x14ac:dyDescent="0.25">
      <c r="B160" s="8"/>
      <c r="C160" s="8"/>
      <c r="D160" s="8"/>
      <c r="E160" s="20"/>
      <c r="F160" s="26"/>
      <c r="G160" s="12"/>
      <c r="H160" s="13" t="s">
        <v>397</v>
      </c>
      <c r="I160" s="15"/>
      <c r="J160" s="12"/>
      <c r="K160" s="13" t="s">
        <v>397</v>
      </c>
      <c r="L160" s="14"/>
      <c r="M160" s="12"/>
      <c r="N160" s="13" t="s">
        <v>397</v>
      </c>
      <c r="O160" s="14"/>
      <c r="P160" s="12"/>
      <c r="Q160" s="13" t="s">
        <v>397</v>
      </c>
      <c r="R160" s="14"/>
      <c r="S160" s="12"/>
      <c r="T160" s="13" t="s">
        <v>397</v>
      </c>
      <c r="U160" s="14"/>
      <c r="V160" s="12"/>
      <c r="W160" s="13" t="s">
        <v>397</v>
      </c>
      <c r="X160" s="14"/>
      <c r="Y160" s="12"/>
      <c r="Z160" s="13" t="s">
        <v>397</v>
      </c>
      <c r="AA160" s="14"/>
    </row>
    <row r="161" spans="2:29" ht="30" customHeight="1" x14ac:dyDescent="0.25">
      <c r="B161" s="8"/>
      <c r="C161" s="8"/>
      <c r="D161" s="8"/>
      <c r="E161" s="20"/>
      <c r="F161" s="26"/>
      <c r="G161" s="12"/>
      <c r="H161" s="15"/>
      <c r="I161" s="15"/>
      <c r="J161" s="12"/>
      <c r="K161" s="15"/>
      <c r="L161" s="14"/>
      <c r="M161" s="12"/>
      <c r="N161" s="15"/>
      <c r="O161" s="14"/>
      <c r="P161" s="12"/>
      <c r="Q161" s="15"/>
      <c r="R161" s="14"/>
      <c r="S161" s="12"/>
      <c r="T161" s="15"/>
      <c r="U161" s="14"/>
      <c r="V161" s="12"/>
      <c r="W161" s="15"/>
      <c r="X161" s="14"/>
      <c r="Y161" s="12"/>
      <c r="Z161" s="15"/>
      <c r="AA161" s="14"/>
    </row>
    <row r="162" spans="2:29" ht="30" customHeight="1" x14ac:dyDescent="0.25">
      <c r="B162" s="8"/>
      <c r="C162" s="8"/>
      <c r="D162" s="8"/>
      <c r="E162" s="20"/>
      <c r="F162" s="26"/>
      <c r="G162" s="12"/>
      <c r="H162" s="15"/>
      <c r="I162" s="15"/>
      <c r="J162" s="12"/>
      <c r="K162" s="15"/>
      <c r="L162" s="14"/>
      <c r="M162" s="12"/>
      <c r="N162" s="15"/>
      <c r="O162" s="14"/>
      <c r="P162" s="12"/>
      <c r="Q162" s="15"/>
      <c r="R162" s="14"/>
      <c r="S162" s="12"/>
      <c r="T162" s="15"/>
      <c r="U162" s="14"/>
      <c r="V162" s="12"/>
      <c r="W162" s="15"/>
      <c r="X162" s="14"/>
      <c r="Y162" s="12"/>
      <c r="Z162" s="15"/>
      <c r="AA162" s="14"/>
    </row>
    <row r="163" spans="2:29" ht="30" customHeight="1" x14ac:dyDescent="0.25">
      <c r="B163" s="8"/>
      <c r="C163" s="8"/>
      <c r="D163" s="8"/>
      <c r="E163" s="20"/>
      <c r="F163" s="26"/>
      <c r="G163" s="12"/>
      <c r="H163" s="15"/>
      <c r="I163" s="15"/>
      <c r="J163" s="12"/>
      <c r="K163" s="15"/>
      <c r="L163" s="14"/>
      <c r="M163" s="12"/>
      <c r="N163" s="15"/>
      <c r="O163" s="14"/>
      <c r="P163" s="12"/>
      <c r="Q163" s="15"/>
      <c r="R163" s="14"/>
      <c r="S163" s="12"/>
      <c r="T163" s="15"/>
      <c r="U163" s="14"/>
      <c r="V163" s="12"/>
      <c r="W163" s="15"/>
      <c r="X163" s="14"/>
      <c r="Y163" s="12"/>
      <c r="Z163" s="15"/>
      <c r="AA163" s="14"/>
    </row>
    <row r="164" spans="2:29" ht="30" customHeight="1" x14ac:dyDescent="0.25">
      <c r="B164" s="8"/>
      <c r="C164" s="8"/>
      <c r="D164" s="8"/>
      <c r="E164" s="20"/>
      <c r="F164" s="26"/>
      <c r="G164" s="12"/>
      <c r="H164" s="15"/>
      <c r="I164" s="15"/>
      <c r="J164" s="12"/>
      <c r="K164" s="15"/>
      <c r="L164" s="14"/>
      <c r="M164" s="12"/>
      <c r="N164" s="15"/>
      <c r="O164" s="14"/>
      <c r="P164" s="12"/>
      <c r="Q164" s="15"/>
      <c r="R164" s="14"/>
      <c r="S164" s="12"/>
      <c r="T164" s="15"/>
      <c r="U164" s="14"/>
      <c r="V164" s="12"/>
      <c r="W164" s="15"/>
      <c r="X164" s="14"/>
      <c r="Y164" s="12"/>
      <c r="Z164" s="15"/>
      <c r="AA164" s="14"/>
    </row>
    <row r="165" spans="2:29" ht="30" customHeight="1" x14ac:dyDescent="0.25">
      <c r="B165" s="8"/>
      <c r="C165" s="8"/>
      <c r="D165" s="8"/>
      <c r="E165" s="20"/>
      <c r="F165" s="26"/>
      <c r="G165" s="12"/>
      <c r="H165" s="15"/>
      <c r="I165" s="15"/>
      <c r="J165" s="12"/>
      <c r="K165" s="15"/>
      <c r="L165" s="14"/>
      <c r="M165" s="12"/>
      <c r="N165" s="15"/>
      <c r="O165" s="14"/>
      <c r="P165" s="12"/>
      <c r="Q165" s="15"/>
      <c r="R165" s="14"/>
      <c r="S165" s="12"/>
      <c r="T165" s="15"/>
      <c r="U165" s="14"/>
      <c r="V165" s="12"/>
      <c r="W165" s="15"/>
      <c r="X165" s="14"/>
      <c r="Y165" s="12"/>
      <c r="Z165" s="15"/>
      <c r="AA165" s="14"/>
    </row>
    <row r="166" spans="2:29" ht="30" customHeight="1" x14ac:dyDescent="0.25">
      <c r="B166" s="8"/>
      <c r="C166" s="8"/>
      <c r="D166" s="8"/>
      <c r="E166" s="20"/>
      <c r="F166" s="26"/>
      <c r="G166" s="12"/>
      <c r="H166" s="15"/>
      <c r="I166" s="15"/>
      <c r="J166" s="12"/>
      <c r="K166" s="15"/>
      <c r="L166" s="14"/>
      <c r="M166" s="12"/>
      <c r="N166" s="15"/>
      <c r="O166" s="14"/>
      <c r="P166" s="12"/>
      <c r="Q166" s="15"/>
      <c r="R166" s="14"/>
      <c r="S166" s="12"/>
      <c r="T166" s="15"/>
      <c r="U166" s="14"/>
      <c r="V166" s="12"/>
      <c r="W166" s="15"/>
      <c r="X166" s="14"/>
      <c r="Y166" s="12"/>
      <c r="Z166" s="15"/>
      <c r="AA166" s="14"/>
    </row>
    <row r="167" spans="2:29" ht="30" customHeight="1" x14ac:dyDescent="0.25">
      <c r="B167" s="8"/>
      <c r="C167" s="8"/>
      <c r="D167" s="8"/>
      <c r="E167" s="20"/>
      <c r="F167" s="26"/>
      <c r="G167" s="12"/>
      <c r="H167" s="15"/>
      <c r="I167" s="15"/>
      <c r="J167" s="12"/>
      <c r="K167" s="15"/>
      <c r="L167" s="14"/>
      <c r="M167" s="12"/>
      <c r="N167" s="15"/>
      <c r="O167" s="14"/>
      <c r="P167" s="12"/>
      <c r="Q167" s="15"/>
      <c r="R167" s="14"/>
      <c r="S167" s="12"/>
      <c r="T167" s="15"/>
      <c r="U167" s="14"/>
      <c r="V167" s="12"/>
      <c r="W167" s="15"/>
      <c r="X167" s="14"/>
      <c r="Y167" s="12"/>
      <c r="Z167" s="15"/>
      <c r="AA167" s="14"/>
    </row>
    <row r="168" spans="2:29" ht="30" customHeight="1" thickBot="1" x14ac:dyDescent="0.3">
      <c r="B168" s="27"/>
      <c r="C168" s="27"/>
      <c r="D168" s="27"/>
      <c r="E168" s="35"/>
      <c r="F168" s="26"/>
      <c r="G168" s="28"/>
      <c r="H168" s="17"/>
      <c r="I168" s="17"/>
      <c r="J168" s="28"/>
      <c r="K168" s="17"/>
      <c r="L168" s="29"/>
      <c r="M168" s="28"/>
      <c r="N168" s="17"/>
      <c r="O168" s="29"/>
      <c r="P168" s="28"/>
      <c r="Q168" s="17"/>
      <c r="R168" s="29"/>
      <c r="S168" s="28"/>
      <c r="T168" s="17"/>
      <c r="U168" s="29"/>
      <c r="V168" s="28"/>
      <c r="W168" s="17"/>
      <c r="X168" s="29"/>
      <c r="Y168" s="28"/>
      <c r="Z168" s="17"/>
      <c r="AA168" s="29"/>
    </row>
    <row r="169" spans="2:29" ht="30" customHeight="1" thickTop="1" x14ac:dyDescent="0.25">
      <c r="B169" s="30"/>
      <c r="C169" s="30"/>
      <c r="D169" s="30"/>
      <c r="E169" s="36"/>
      <c r="F169" s="31" t="s">
        <v>372</v>
      </c>
      <c r="G169" s="32" t="str">
        <f>IF(SUM(G158:G168)=0,"",SUM(G158:G168))</f>
        <v/>
      </c>
      <c r="H169" s="33"/>
      <c r="I169" s="33"/>
      <c r="J169" s="32" t="str">
        <f>IF(SUM(J158:J168)=0,"",SUM(J158:J168))</f>
        <v/>
      </c>
      <c r="K169" s="33"/>
      <c r="L169" s="34"/>
      <c r="M169" s="32" t="str">
        <f>IF(SUM(M158:M168)=0,"",SUM(M158:M168))</f>
        <v/>
      </c>
      <c r="N169" s="33"/>
      <c r="O169" s="34"/>
      <c r="P169" s="32" t="str">
        <f>IF(SUM(P158:P168)=0,"",SUM(P158:P168))</f>
        <v/>
      </c>
      <c r="Q169" s="33"/>
      <c r="R169" s="34"/>
      <c r="S169" s="32" t="str">
        <f>IF(SUM(S158:S168)=0,"",SUM(S158:S168))</f>
        <v/>
      </c>
      <c r="T169" s="33"/>
      <c r="U169" s="34"/>
      <c r="V169" s="32" t="str">
        <f>IF(SUM(V158:V168)=0,"",SUM(V158:V168))</f>
        <v/>
      </c>
      <c r="W169" s="33"/>
      <c r="X169" s="34"/>
      <c r="Y169" s="32" t="str">
        <f>IF(SUM(Y158:Y168)=0,"",SUM(Y158:Y168))</f>
        <v/>
      </c>
      <c r="Z169" s="33"/>
      <c r="AA169" s="34"/>
      <c r="AB169" s="2">
        <f>SUM(G169:AA169)</f>
        <v>0</v>
      </c>
    </row>
    <row r="170" spans="2:29" ht="30" customHeight="1" x14ac:dyDescent="0.25">
      <c r="B170" s="21"/>
      <c r="C170" s="21"/>
      <c r="D170" s="21"/>
      <c r="E170" s="23"/>
      <c r="F170" s="22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 t="str">
        <f>IF(SUM(L158:L160)=0,"",SUM(L158:L160))</f>
        <v/>
      </c>
      <c r="M170" s="12"/>
      <c r="N170" s="15"/>
      <c r="O170" s="15" t="str">
        <f>IF(SUM(O158:O160)=0,"",SUM(O158:O160))</f>
        <v/>
      </c>
      <c r="P170" s="12"/>
      <c r="Q170" s="15"/>
      <c r="R170" s="15" t="str">
        <f>IF(SUM(R158:R160)=0,"",SUM(R158:R160))</f>
        <v/>
      </c>
      <c r="S170" s="12"/>
      <c r="T170" s="15"/>
      <c r="U170" s="15" t="str">
        <f>IF(SUM(U158:U160)=0,"",SUM(U158:U160))</f>
        <v/>
      </c>
      <c r="V170" s="12"/>
      <c r="W170" s="15"/>
      <c r="X170" s="15" t="str">
        <f>IF(SUM(X158:X160)=0,"",SUM(X158:X160))</f>
        <v/>
      </c>
      <c r="Y170" s="12"/>
      <c r="Z170" s="15"/>
      <c r="AA170" s="15" t="str">
        <f>IF(SUM(AA158:AA160)=0,"",SUM(AA158:AA160))</f>
        <v/>
      </c>
      <c r="AB170" s="2">
        <f>SUM(G170:AA170)</f>
        <v>0</v>
      </c>
      <c r="AC170" s="3">
        <f>INT(SUM(G170:AA170)/3)</f>
        <v>0</v>
      </c>
    </row>
    <row r="171" spans="2:29" ht="30" customHeight="1" thickBot="1" x14ac:dyDescent="0.3">
      <c r="B171" s="21"/>
      <c r="C171" s="21"/>
      <c r="D171" s="21"/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/>
      <c r="C172" s="21"/>
      <c r="D172" s="21"/>
      <c r="E172" s="24"/>
      <c r="F172" s="18"/>
      <c r="G172" s="124">
        <f>IF((AB169-AC170)&lt;0,0,AB169-AC170)</f>
        <v>0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/>
      <c r="C173" s="21"/>
      <c r="D173" s="21"/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/>
      <c r="C174" s="21"/>
      <c r="D174" s="21"/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/>
      <c r="C175" s="21"/>
      <c r="D175" s="21"/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f>A1</f>
        <v>6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6</v>
      </c>
      <c r="F177" s="143"/>
      <c r="G177" s="143"/>
      <c r="H177" s="143"/>
      <c r="I177" s="143"/>
      <c r="J177" s="144">
        <f>INDEX(Diary!$C:$C,MATCH(A177,Diary!$A:$A,0))</f>
        <v>41932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CHICAGO SAUSAGE KINGS</v>
      </c>
      <c r="C179" s="131"/>
      <c r="D179" s="132"/>
      <c r="E179" s="136" t="str">
        <f>INDEX(Owners!$A:$A,MATCH(B179,Owners!$B:$B,0))</f>
        <v>Paul Greenwood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f>A4+4</f>
        <v>46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/>
      <c r="C181" s="8"/>
      <c r="D181" s="8"/>
      <c r="E181" s="84"/>
      <c r="F181" s="26"/>
      <c r="G181" s="9"/>
      <c r="H181" s="10" t="s">
        <v>397</v>
      </c>
      <c r="I181" s="11"/>
      <c r="J181" s="12"/>
      <c r="K181" s="13" t="s">
        <v>397</v>
      </c>
      <c r="L181" s="14"/>
      <c r="M181" s="12"/>
      <c r="N181" s="13" t="s">
        <v>397</v>
      </c>
      <c r="O181" s="14"/>
      <c r="P181" s="12"/>
      <c r="Q181" s="13" t="s">
        <v>397</v>
      </c>
      <c r="R181" s="14"/>
      <c r="S181" s="12"/>
      <c r="T181" s="13" t="s">
        <v>397</v>
      </c>
      <c r="U181" s="14"/>
      <c r="V181" s="12"/>
      <c r="W181" s="13" t="s">
        <v>397</v>
      </c>
      <c r="X181" s="14"/>
      <c r="Y181" s="12"/>
      <c r="Z181" s="13" t="s">
        <v>397</v>
      </c>
      <c r="AA181" s="14"/>
    </row>
    <row r="182" spans="1:28" ht="30" customHeight="1" x14ac:dyDescent="0.25">
      <c r="B182" s="8"/>
      <c r="C182" s="8"/>
      <c r="D182" s="8"/>
      <c r="E182" s="8"/>
      <c r="F182" s="26"/>
      <c r="G182" s="12"/>
      <c r="H182" s="13" t="s">
        <v>397</v>
      </c>
      <c r="I182" s="15"/>
      <c r="J182" s="12"/>
      <c r="K182" s="13" t="s">
        <v>397</v>
      </c>
      <c r="L182" s="14"/>
      <c r="M182" s="12"/>
      <c r="N182" s="13" t="s">
        <v>397</v>
      </c>
      <c r="O182" s="14"/>
      <c r="P182" s="12"/>
      <c r="Q182" s="13" t="s">
        <v>397</v>
      </c>
      <c r="R182" s="14"/>
      <c r="S182" s="12"/>
      <c r="T182" s="13" t="s">
        <v>397</v>
      </c>
      <c r="U182" s="14"/>
      <c r="V182" s="12"/>
      <c r="W182" s="13" t="s">
        <v>397</v>
      </c>
      <c r="X182" s="14"/>
      <c r="Y182" s="12"/>
      <c r="Z182" s="13" t="s">
        <v>397</v>
      </c>
      <c r="AA182" s="14"/>
    </row>
    <row r="183" spans="1:28" ht="30" customHeight="1" x14ac:dyDescent="0.25">
      <c r="B183" s="8"/>
      <c r="C183" s="8"/>
      <c r="D183" s="8"/>
      <c r="E183" s="8"/>
      <c r="F183" s="26"/>
      <c r="G183" s="12"/>
      <c r="H183" s="13" t="s">
        <v>397</v>
      </c>
      <c r="I183" s="15"/>
      <c r="J183" s="12"/>
      <c r="K183" s="13" t="s">
        <v>397</v>
      </c>
      <c r="L183" s="14"/>
      <c r="M183" s="12"/>
      <c r="N183" s="13" t="s">
        <v>397</v>
      </c>
      <c r="O183" s="14"/>
      <c r="P183" s="12"/>
      <c r="Q183" s="13" t="s">
        <v>397</v>
      </c>
      <c r="R183" s="14"/>
      <c r="S183" s="12"/>
      <c r="T183" s="13" t="s">
        <v>397</v>
      </c>
      <c r="U183" s="14"/>
      <c r="V183" s="12"/>
      <c r="W183" s="13" t="s">
        <v>397</v>
      </c>
      <c r="X183" s="14"/>
      <c r="Y183" s="12"/>
      <c r="Z183" s="13" t="s">
        <v>397</v>
      </c>
      <c r="AA183" s="14"/>
    </row>
    <row r="184" spans="1:28" ht="30" customHeight="1" x14ac:dyDescent="0.25">
      <c r="B184" s="8"/>
      <c r="C184" s="8"/>
      <c r="D184" s="8"/>
      <c r="E184" s="8"/>
      <c r="F184" s="26"/>
      <c r="G184" s="12"/>
      <c r="H184" s="15"/>
      <c r="I184" s="15"/>
      <c r="J184" s="12"/>
      <c r="K184" s="15"/>
      <c r="L184" s="14"/>
      <c r="M184" s="12"/>
      <c r="N184" s="15"/>
      <c r="O184" s="14"/>
      <c r="P184" s="12"/>
      <c r="Q184" s="15"/>
      <c r="R184" s="14"/>
      <c r="S184" s="12"/>
      <c r="T184" s="15"/>
      <c r="U184" s="14"/>
      <c r="V184" s="12"/>
      <c r="W184" s="15"/>
      <c r="X184" s="14"/>
      <c r="Y184" s="12"/>
      <c r="Z184" s="15"/>
      <c r="AA184" s="14"/>
    </row>
    <row r="185" spans="1:28" ht="30" customHeight="1" x14ac:dyDescent="0.25">
      <c r="B185" s="8"/>
      <c r="C185" s="8"/>
      <c r="D185" s="8"/>
      <c r="E185" s="8"/>
      <c r="F185" s="26"/>
      <c r="G185" s="12"/>
      <c r="H185" s="15"/>
      <c r="I185" s="15"/>
      <c r="J185" s="12"/>
      <c r="K185" s="15"/>
      <c r="L185" s="14"/>
      <c r="M185" s="12"/>
      <c r="N185" s="15"/>
      <c r="O185" s="14"/>
      <c r="P185" s="12"/>
      <c r="Q185" s="15"/>
      <c r="R185" s="14"/>
      <c r="S185" s="12"/>
      <c r="T185" s="15"/>
      <c r="U185" s="14"/>
      <c r="V185" s="12"/>
      <c r="W185" s="15"/>
      <c r="X185" s="14"/>
      <c r="Y185" s="12"/>
      <c r="Z185" s="15"/>
      <c r="AA185" s="14"/>
    </row>
    <row r="186" spans="1:28" ht="30" customHeight="1" x14ac:dyDescent="0.25">
      <c r="B186" s="8"/>
      <c r="C186" s="8"/>
      <c r="D186" s="8"/>
      <c r="E186" s="8"/>
      <c r="F186" s="26"/>
      <c r="G186" s="12"/>
      <c r="H186" s="15"/>
      <c r="I186" s="15"/>
      <c r="J186" s="12"/>
      <c r="K186" s="15"/>
      <c r="L186" s="14"/>
      <c r="M186" s="12"/>
      <c r="N186" s="15"/>
      <c r="O186" s="14"/>
      <c r="P186" s="12"/>
      <c r="Q186" s="15"/>
      <c r="R186" s="14"/>
      <c r="S186" s="12"/>
      <c r="T186" s="15"/>
      <c r="U186" s="14"/>
      <c r="V186" s="12"/>
      <c r="W186" s="15"/>
      <c r="X186" s="14"/>
      <c r="Y186" s="12"/>
      <c r="Z186" s="15"/>
      <c r="AA186" s="14"/>
    </row>
    <row r="187" spans="1:28" ht="30" customHeight="1" x14ac:dyDescent="0.25">
      <c r="B187" s="8"/>
      <c r="C187" s="8"/>
      <c r="D187" s="8"/>
      <c r="E187" s="8"/>
      <c r="F187" s="26"/>
      <c r="G187" s="12"/>
      <c r="H187" s="15"/>
      <c r="I187" s="15"/>
      <c r="J187" s="12"/>
      <c r="K187" s="15"/>
      <c r="L187" s="14"/>
      <c r="M187" s="12"/>
      <c r="N187" s="15"/>
      <c r="O187" s="14"/>
      <c r="P187" s="12"/>
      <c r="Q187" s="15"/>
      <c r="R187" s="14"/>
      <c r="S187" s="12"/>
      <c r="T187" s="15"/>
      <c r="U187" s="14"/>
      <c r="V187" s="12"/>
      <c r="W187" s="15"/>
      <c r="X187" s="14"/>
      <c r="Y187" s="12"/>
      <c r="Z187" s="15"/>
      <c r="AA187" s="14"/>
    </row>
    <row r="188" spans="1:28" ht="30" customHeight="1" x14ac:dyDescent="0.25">
      <c r="B188" s="8"/>
      <c r="C188" s="8"/>
      <c r="D188" s="8"/>
      <c r="E188" s="8"/>
      <c r="F188" s="26"/>
      <c r="G188" s="12"/>
      <c r="H188" s="15"/>
      <c r="I188" s="15"/>
      <c r="J188" s="12"/>
      <c r="K188" s="15"/>
      <c r="L188" s="14"/>
      <c r="M188" s="12"/>
      <c r="N188" s="15"/>
      <c r="O188" s="14"/>
      <c r="P188" s="12"/>
      <c r="Q188" s="15"/>
      <c r="R188" s="14"/>
      <c r="S188" s="12"/>
      <c r="T188" s="15"/>
      <c r="U188" s="14"/>
      <c r="V188" s="12"/>
      <c r="W188" s="15"/>
      <c r="X188" s="14"/>
      <c r="Y188" s="12"/>
      <c r="Z188" s="15"/>
      <c r="AA188" s="14"/>
    </row>
    <row r="189" spans="1:28" ht="30" customHeight="1" x14ac:dyDescent="0.25">
      <c r="B189" s="8"/>
      <c r="C189" s="8"/>
      <c r="D189" s="8"/>
      <c r="E189" s="8"/>
      <c r="F189" s="26"/>
      <c r="G189" s="12"/>
      <c r="H189" s="15"/>
      <c r="I189" s="15"/>
      <c r="J189" s="12"/>
      <c r="K189" s="15"/>
      <c r="L189" s="14"/>
      <c r="M189" s="12"/>
      <c r="N189" s="15"/>
      <c r="O189" s="14"/>
      <c r="P189" s="12"/>
      <c r="Q189" s="15"/>
      <c r="R189" s="14"/>
      <c r="S189" s="12"/>
      <c r="T189" s="15"/>
      <c r="U189" s="14"/>
      <c r="V189" s="12"/>
      <c r="W189" s="15"/>
      <c r="X189" s="14"/>
      <c r="Y189" s="12"/>
      <c r="Z189" s="15"/>
      <c r="AA189" s="14"/>
    </row>
    <row r="190" spans="1:28" ht="30" customHeight="1" x14ac:dyDescent="0.25">
      <c r="B190" s="8"/>
      <c r="C190" s="8"/>
      <c r="D190" s="8"/>
      <c r="E190" s="8"/>
      <c r="F190" s="26"/>
      <c r="G190" s="12"/>
      <c r="H190" s="15"/>
      <c r="I190" s="15"/>
      <c r="J190" s="12"/>
      <c r="K190" s="15"/>
      <c r="L190" s="14"/>
      <c r="M190" s="12"/>
      <c r="N190" s="15"/>
      <c r="O190" s="14"/>
      <c r="P190" s="12"/>
      <c r="Q190" s="15"/>
      <c r="R190" s="14"/>
      <c r="S190" s="12"/>
      <c r="T190" s="15"/>
      <c r="U190" s="14"/>
      <c r="V190" s="12"/>
      <c r="W190" s="15"/>
      <c r="X190" s="14"/>
      <c r="Y190" s="12"/>
      <c r="Z190" s="15"/>
      <c r="AA190" s="14"/>
    </row>
    <row r="191" spans="1:28" ht="30" customHeight="1" thickBot="1" x14ac:dyDescent="0.3">
      <c r="B191" s="27"/>
      <c r="C191" s="27"/>
      <c r="D191" s="27"/>
      <c r="E191" s="27"/>
      <c r="F191" s="26"/>
      <c r="G191" s="28"/>
      <c r="H191" s="17"/>
      <c r="I191" s="17"/>
      <c r="J191" s="28"/>
      <c r="K191" s="17"/>
      <c r="L191" s="29"/>
      <c r="M191" s="28"/>
      <c r="N191" s="17"/>
      <c r="O191" s="29"/>
      <c r="P191" s="28"/>
      <c r="Q191" s="17"/>
      <c r="R191" s="29"/>
      <c r="S191" s="28"/>
      <c r="T191" s="17"/>
      <c r="U191" s="29"/>
      <c r="V191" s="28"/>
      <c r="W191" s="17"/>
      <c r="X191" s="29"/>
      <c r="Y191" s="28"/>
      <c r="Z191" s="17"/>
      <c r="AA191" s="29"/>
    </row>
    <row r="192" spans="1:28" ht="30" customHeight="1" thickTop="1" x14ac:dyDescent="0.25">
      <c r="B192" s="30"/>
      <c r="C192" s="30"/>
      <c r="D192" s="30"/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 t="str">
        <f>IF(SUM(M181:M191)=0,"",SUM(M181:M191))</f>
        <v/>
      </c>
      <c r="N192" s="33"/>
      <c r="O192" s="34"/>
      <c r="P192" s="32" t="str">
        <f>IF(SUM(P181:P191)=0,"",SUM(P181:P191))</f>
        <v/>
      </c>
      <c r="Q192" s="33"/>
      <c r="R192" s="34"/>
      <c r="S192" s="32" t="str">
        <f>IF(SUM(S181:S191)=0,"",SUM(S181:S191))</f>
        <v/>
      </c>
      <c r="T192" s="33"/>
      <c r="U192" s="34"/>
      <c r="V192" s="32" t="str">
        <f>IF(SUM(V181:V191)=0,"",SUM(V181:V191))</f>
        <v/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0</v>
      </c>
    </row>
    <row r="193" spans="1:29" ht="30" customHeight="1" x14ac:dyDescent="0.25">
      <c r="B193" s="21"/>
      <c r="C193" s="21"/>
      <c r="D193" s="21"/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 t="str">
        <f>IF(SUM(L181:L183)=0,"",SUM(L181:L183))</f>
        <v/>
      </c>
      <c r="M193" s="12"/>
      <c r="N193" s="15"/>
      <c r="O193" s="15" t="str">
        <f>IF(SUM(O181:O183)=0,"",SUM(O181:O183))</f>
        <v/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 t="str">
        <f>IF(SUM(X181:X183)=0,"",SUM(X181:X183))</f>
        <v/>
      </c>
      <c r="Y193" s="12"/>
      <c r="Z193" s="15"/>
      <c r="AA193" s="15" t="str">
        <f>IF(SUM(AA181:AA183)=0,"",SUM(AA181:AA183))</f>
        <v/>
      </c>
      <c r="AB193" s="2">
        <f>SUM(G193:AA193)</f>
        <v>0</v>
      </c>
      <c r="AC193" s="3">
        <f>INT(SUM(G193:AA193)/3)</f>
        <v>0</v>
      </c>
    </row>
    <row r="194" spans="1:29" ht="30" customHeight="1" thickBot="1" x14ac:dyDescent="0.3">
      <c r="B194" s="21"/>
      <c r="C194" s="21"/>
      <c r="D194" s="21"/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/>
      <c r="C195" s="21"/>
      <c r="D195" s="21"/>
      <c r="E195" s="21"/>
      <c r="F195" s="18"/>
      <c r="G195" s="124">
        <f>IF((AB192-AC193)&lt;0,0,AB192-AC193)</f>
        <v>0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/>
      <c r="C196" s="21"/>
      <c r="D196" s="21"/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/>
      <c r="C197" s="21"/>
      <c r="D197" s="21"/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/>
      <c r="C198" s="21"/>
      <c r="D198" s="21"/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REAL MADRID ICULE UNITED</v>
      </c>
      <c r="C200" s="131"/>
      <c r="D200" s="132"/>
      <c r="E200" s="136" t="str">
        <f>INDEX(Owners!$A:$A,MATCH(B200,Owners!$B:$B,0))</f>
        <v>Nigel Heyes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f>A4+4</f>
        <v>46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/>
      <c r="C202" s="8"/>
      <c r="D202" s="8"/>
      <c r="E202" s="85"/>
      <c r="F202" s="26"/>
      <c r="G202" s="9"/>
      <c r="H202" s="10"/>
      <c r="I202" s="11"/>
      <c r="J202" s="12"/>
      <c r="K202" s="13" t="s">
        <v>397</v>
      </c>
      <c r="L202" s="14"/>
      <c r="M202" s="12"/>
      <c r="N202" s="13" t="s">
        <v>397</v>
      </c>
      <c r="O202" s="14"/>
      <c r="P202" s="12"/>
      <c r="Q202" s="13" t="s">
        <v>397</v>
      </c>
      <c r="R202" s="14"/>
      <c r="S202" s="12"/>
      <c r="T202" s="13" t="s">
        <v>397</v>
      </c>
      <c r="U202" s="14"/>
      <c r="V202" s="12"/>
      <c r="W202" s="13" t="s">
        <v>397</v>
      </c>
      <c r="X202" s="14"/>
      <c r="Y202" s="12"/>
      <c r="Z202" s="13" t="s">
        <v>397</v>
      </c>
      <c r="AA202" s="14"/>
    </row>
    <row r="203" spans="1:29" ht="30" customHeight="1" x14ac:dyDescent="0.25">
      <c r="B203" s="8"/>
      <c r="C203" s="8"/>
      <c r="D203" s="8"/>
      <c r="E203" s="20"/>
      <c r="F203" s="26"/>
      <c r="G203" s="12"/>
      <c r="H203" s="13"/>
      <c r="I203" s="15"/>
      <c r="J203" s="12"/>
      <c r="K203" s="13" t="s">
        <v>397</v>
      </c>
      <c r="L203" s="14"/>
      <c r="M203" s="12"/>
      <c r="N203" s="13" t="s">
        <v>397</v>
      </c>
      <c r="O203" s="14"/>
      <c r="P203" s="12"/>
      <c r="Q203" s="13" t="s">
        <v>397</v>
      </c>
      <c r="R203" s="14"/>
      <c r="S203" s="12"/>
      <c r="T203" s="13" t="s">
        <v>397</v>
      </c>
      <c r="U203" s="14"/>
      <c r="V203" s="12"/>
      <c r="W203" s="13" t="s">
        <v>397</v>
      </c>
      <c r="X203" s="14"/>
      <c r="Y203" s="12"/>
      <c r="Z203" s="13" t="s">
        <v>397</v>
      </c>
      <c r="AA203" s="14"/>
    </row>
    <row r="204" spans="1:29" ht="30" customHeight="1" x14ac:dyDescent="0.25">
      <c r="B204" s="8"/>
      <c r="C204" s="8"/>
      <c r="D204" s="8"/>
      <c r="E204" s="20"/>
      <c r="F204" s="26"/>
      <c r="G204" s="12"/>
      <c r="H204" s="13"/>
      <c r="I204" s="15"/>
      <c r="J204" s="12"/>
      <c r="K204" s="13" t="s">
        <v>397</v>
      </c>
      <c r="L204" s="14"/>
      <c r="M204" s="12"/>
      <c r="N204" s="13" t="s">
        <v>397</v>
      </c>
      <c r="O204" s="14"/>
      <c r="P204" s="12"/>
      <c r="Q204" s="13" t="s">
        <v>397</v>
      </c>
      <c r="R204" s="14"/>
      <c r="S204" s="12"/>
      <c r="T204" s="13" t="s">
        <v>397</v>
      </c>
      <c r="U204" s="14"/>
      <c r="V204" s="12"/>
      <c r="W204" s="13" t="s">
        <v>397</v>
      </c>
      <c r="X204" s="14"/>
      <c r="Y204" s="12"/>
      <c r="Z204" s="13" t="s">
        <v>397</v>
      </c>
      <c r="AA204" s="14"/>
    </row>
    <row r="205" spans="1:29" ht="30" customHeight="1" x14ac:dyDescent="0.25">
      <c r="B205" s="8"/>
      <c r="C205" s="8"/>
      <c r="D205" s="8"/>
      <c r="E205" s="20"/>
      <c r="F205" s="26"/>
      <c r="G205" s="12"/>
      <c r="H205" s="15"/>
      <c r="I205" s="15"/>
      <c r="J205" s="12"/>
      <c r="K205" s="15"/>
      <c r="L205" s="14"/>
      <c r="M205" s="12"/>
      <c r="N205" s="15"/>
      <c r="O205" s="14"/>
      <c r="P205" s="12"/>
      <c r="Q205" s="15"/>
      <c r="R205" s="14"/>
      <c r="S205" s="12"/>
      <c r="T205" s="15"/>
      <c r="U205" s="14"/>
      <c r="V205" s="12"/>
      <c r="W205" s="15"/>
      <c r="X205" s="14"/>
      <c r="Y205" s="12"/>
      <c r="Z205" s="15"/>
      <c r="AA205" s="14"/>
    </row>
    <row r="206" spans="1:29" ht="30" customHeight="1" x14ac:dyDescent="0.25">
      <c r="B206" s="8"/>
      <c r="C206" s="8"/>
      <c r="D206" s="8"/>
      <c r="E206" s="20"/>
      <c r="F206" s="26"/>
      <c r="G206" s="12"/>
      <c r="H206" s="15"/>
      <c r="I206" s="15"/>
      <c r="J206" s="12"/>
      <c r="K206" s="15"/>
      <c r="L206" s="14"/>
      <c r="M206" s="12"/>
      <c r="N206" s="15"/>
      <c r="O206" s="14"/>
      <c r="P206" s="12"/>
      <c r="Q206" s="15"/>
      <c r="R206" s="14"/>
      <c r="S206" s="12"/>
      <c r="T206" s="15"/>
      <c r="U206" s="14"/>
      <c r="V206" s="12"/>
      <c r="W206" s="15"/>
      <c r="X206" s="14"/>
      <c r="Y206" s="12"/>
      <c r="Z206" s="15"/>
      <c r="AA206" s="14"/>
    </row>
    <row r="207" spans="1:29" ht="30" customHeight="1" x14ac:dyDescent="0.25">
      <c r="B207" s="8"/>
      <c r="C207" s="8"/>
      <c r="D207" s="8"/>
      <c r="E207" s="20"/>
      <c r="F207" s="26"/>
      <c r="G207" s="12"/>
      <c r="H207" s="15"/>
      <c r="I207" s="15"/>
      <c r="J207" s="12"/>
      <c r="K207" s="15"/>
      <c r="L207" s="14"/>
      <c r="M207" s="12"/>
      <c r="N207" s="15"/>
      <c r="O207" s="14"/>
      <c r="P207" s="12"/>
      <c r="Q207" s="15"/>
      <c r="R207" s="14"/>
      <c r="S207" s="12"/>
      <c r="T207" s="15"/>
      <c r="U207" s="14"/>
      <c r="V207" s="12"/>
      <c r="W207" s="15"/>
      <c r="X207" s="14"/>
      <c r="Y207" s="12"/>
      <c r="Z207" s="15"/>
      <c r="AA207" s="14"/>
    </row>
    <row r="208" spans="1:29" ht="30" customHeight="1" x14ac:dyDescent="0.25">
      <c r="B208" s="8"/>
      <c r="C208" s="8"/>
      <c r="D208" s="8"/>
      <c r="E208" s="20"/>
      <c r="F208" s="26"/>
      <c r="G208" s="12"/>
      <c r="H208" s="15"/>
      <c r="I208" s="15"/>
      <c r="J208" s="12"/>
      <c r="K208" s="15"/>
      <c r="L208" s="14"/>
      <c r="M208" s="12"/>
      <c r="N208" s="15"/>
      <c r="O208" s="14"/>
      <c r="P208" s="12"/>
      <c r="Q208" s="15"/>
      <c r="R208" s="14"/>
      <c r="S208" s="12"/>
      <c r="T208" s="15"/>
      <c r="U208" s="14"/>
      <c r="V208" s="12"/>
      <c r="W208" s="15"/>
      <c r="X208" s="14"/>
      <c r="Y208" s="12"/>
      <c r="Z208" s="15"/>
      <c r="AA208" s="14"/>
    </row>
    <row r="209" spans="1:29" ht="30" customHeight="1" x14ac:dyDescent="0.25">
      <c r="B209" s="8"/>
      <c r="C209" s="8"/>
      <c r="D209" s="8"/>
      <c r="E209" s="20"/>
      <c r="F209" s="26"/>
      <c r="G209" s="12"/>
      <c r="H209" s="15"/>
      <c r="I209" s="15"/>
      <c r="J209" s="12"/>
      <c r="K209" s="15"/>
      <c r="L209" s="14"/>
      <c r="M209" s="12"/>
      <c r="N209" s="15"/>
      <c r="O209" s="14"/>
      <c r="P209" s="12"/>
      <c r="Q209" s="15"/>
      <c r="R209" s="14"/>
      <c r="S209" s="12"/>
      <c r="T209" s="15"/>
      <c r="U209" s="14"/>
      <c r="V209" s="12"/>
      <c r="W209" s="15"/>
      <c r="X209" s="14"/>
      <c r="Y209" s="12"/>
      <c r="Z209" s="15"/>
      <c r="AA209" s="14"/>
    </row>
    <row r="210" spans="1:29" ht="30" customHeight="1" x14ac:dyDescent="0.25">
      <c r="B210" s="8"/>
      <c r="C210" s="8"/>
      <c r="D210" s="8"/>
      <c r="E210" s="20"/>
      <c r="F210" s="26"/>
      <c r="G210" s="12"/>
      <c r="H210" s="15"/>
      <c r="I210" s="15"/>
      <c r="J210" s="12"/>
      <c r="K210" s="15"/>
      <c r="L210" s="14"/>
      <c r="M210" s="12"/>
      <c r="N210" s="15"/>
      <c r="O210" s="14"/>
      <c r="P210" s="12"/>
      <c r="Q210" s="15"/>
      <c r="R210" s="14"/>
      <c r="S210" s="12"/>
      <c r="T210" s="15"/>
      <c r="U210" s="14"/>
      <c r="V210" s="12"/>
      <c r="W210" s="15"/>
      <c r="X210" s="14"/>
      <c r="Y210" s="12"/>
      <c r="Z210" s="15"/>
      <c r="AA210" s="14"/>
    </row>
    <row r="211" spans="1:29" ht="30" customHeight="1" x14ac:dyDescent="0.25">
      <c r="B211" s="8"/>
      <c r="C211" s="8"/>
      <c r="D211" s="8"/>
      <c r="E211" s="20"/>
      <c r="F211" s="26"/>
      <c r="G211" s="12"/>
      <c r="H211" s="15"/>
      <c r="I211" s="15"/>
      <c r="J211" s="12"/>
      <c r="K211" s="15"/>
      <c r="L211" s="14"/>
      <c r="M211" s="12"/>
      <c r="N211" s="15"/>
      <c r="O211" s="14"/>
      <c r="P211" s="12"/>
      <c r="Q211" s="15"/>
      <c r="R211" s="14"/>
      <c r="S211" s="12"/>
      <c r="T211" s="15"/>
      <c r="U211" s="14"/>
      <c r="V211" s="12"/>
      <c r="W211" s="15"/>
      <c r="X211" s="14"/>
      <c r="Y211" s="12"/>
      <c r="Z211" s="15"/>
      <c r="AA211" s="14"/>
    </row>
    <row r="212" spans="1:29" ht="30" customHeight="1" thickBot="1" x14ac:dyDescent="0.3">
      <c r="B212" s="27"/>
      <c r="C212" s="27"/>
      <c r="D212" s="27"/>
      <c r="E212" s="35"/>
      <c r="F212" s="26"/>
      <c r="G212" s="28"/>
      <c r="H212" s="17"/>
      <c r="I212" s="17"/>
      <c r="J212" s="28"/>
      <c r="K212" s="17"/>
      <c r="L212" s="29"/>
      <c r="M212" s="28"/>
      <c r="N212" s="17"/>
      <c r="O212" s="29"/>
      <c r="P212" s="28"/>
      <c r="Q212" s="17"/>
      <c r="R212" s="29"/>
      <c r="S212" s="28"/>
      <c r="T212" s="17"/>
      <c r="U212" s="29"/>
      <c r="V212" s="28"/>
      <c r="W212" s="17"/>
      <c r="X212" s="29"/>
      <c r="Y212" s="28"/>
      <c r="Z212" s="17"/>
      <c r="AA212" s="29"/>
    </row>
    <row r="213" spans="1:29" ht="30" customHeight="1" thickTop="1" x14ac:dyDescent="0.25">
      <c r="B213" s="30"/>
      <c r="C213" s="30"/>
      <c r="D213" s="30"/>
      <c r="E213" s="36"/>
      <c r="F213" s="31"/>
      <c r="G213" s="32"/>
      <c r="H213" s="33"/>
      <c r="I213" s="33"/>
      <c r="J213" s="32" t="str">
        <f>IF(SUM(J202:J212)=0,"",SUM(J202:J212))</f>
        <v/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 t="str">
        <f>IF(SUM(V202:V212)=0,"",SUM(V202:V212))</f>
        <v/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0</v>
      </c>
    </row>
    <row r="214" spans="1:29" ht="30" customHeight="1" x14ac:dyDescent="0.25">
      <c r="B214" s="21"/>
      <c r="C214" s="21"/>
      <c r="D214" s="21"/>
      <c r="E214" s="23"/>
      <c r="F214" s="22"/>
      <c r="G214" s="12"/>
      <c r="H214" s="15"/>
      <c r="I214" s="15"/>
      <c r="J214" s="12"/>
      <c r="K214" s="15"/>
      <c r="L214" s="15" t="str">
        <f>IF(SUM(L202:L204)=0,"",SUM(L202:L204))</f>
        <v/>
      </c>
      <c r="M214" s="12"/>
      <c r="N214" s="15"/>
      <c r="O214" s="15" t="str">
        <f>IF(SUM(O202:O204)=0,"",SUM(O202:O204))</f>
        <v/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 t="str">
        <f>IF(SUM(X202:X204)=0,"",SUM(X202:X204))</f>
        <v/>
      </c>
      <c r="Y214" s="12"/>
      <c r="Z214" s="15"/>
      <c r="AA214" s="15" t="str">
        <f>IF(SUM(AA202:AA204)=0,"",SUM(AA202:AA204))</f>
        <v/>
      </c>
      <c r="AB214" s="2">
        <f>SUM(G214:AA214)</f>
        <v>0</v>
      </c>
      <c r="AC214" s="3">
        <f>INT(SUM(G214:AA214)/3)</f>
        <v>0</v>
      </c>
    </row>
    <row r="215" spans="1:29" ht="30" customHeight="1" thickBot="1" x14ac:dyDescent="0.3">
      <c r="B215" s="21"/>
      <c r="C215" s="21"/>
      <c r="D215" s="21"/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/>
      <c r="C216" s="21"/>
      <c r="D216" s="21"/>
      <c r="E216" s="24"/>
      <c r="F216" s="18"/>
      <c r="G216" s="124"/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/>
      <c r="C217" s="21"/>
      <c r="D217" s="21"/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/>
      <c r="C218" s="21"/>
      <c r="D218" s="21"/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/>
      <c r="C219" s="21"/>
      <c r="D219" s="21"/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f>A1</f>
        <v>6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6</v>
      </c>
      <c r="F221" s="143"/>
      <c r="G221" s="143"/>
      <c r="H221" s="143"/>
      <c r="I221" s="143"/>
      <c r="J221" s="144">
        <f>INDEX(Diary!$C:$C,MATCH(A221,Diary!$A:$A,0))</f>
        <v>41932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BRUSH IT, MUNCH, AND GAG BACK</v>
      </c>
      <c r="C223" s="131"/>
      <c r="D223" s="132"/>
      <c r="E223" s="136" t="str">
        <f>INDEX(Owners!$A:$A,MATCH(B223,Owners!$B:$B,0))</f>
        <v>Howard Bradley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f>A4+5</f>
        <v>47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/>
      <c r="C225" s="8"/>
      <c r="D225" s="8"/>
      <c r="E225" s="84"/>
      <c r="F225" s="26"/>
      <c r="G225" s="9"/>
      <c r="H225" s="10" t="s">
        <v>397</v>
      </c>
      <c r="I225" s="11"/>
      <c r="J225" s="12"/>
      <c r="K225" s="13" t="s">
        <v>397</v>
      </c>
      <c r="L225" s="14"/>
      <c r="M225" s="12"/>
      <c r="N225" s="13" t="s">
        <v>397</v>
      </c>
      <c r="O225" s="14"/>
      <c r="P225" s="12"/>
      <c r="Q225" s="13" t="s">
        <v>397</v>
      </c>
      <c r="R225" s="14"/>
      <c r="S225" s="12"/>
      <c r="T225" s="13" t="s">
        <v>397</v>
      </c>
      <c r="U225" s="14"/>
      <c r="V225" s="12"/>
      <c r="W225" s="13" t="s">
        <v>397</v>
      </c>
      <c r="X225" s="14"/>
      <c r="Y225" s="12"/>
      <c r="Z225" s="13" t="s">
        <v>397</v>
      </c>
      <c r="AA225" s="14"/>
    </row>
    <row r="226" spans="2:29" ht="30" customHeight="1" x14ac:dyDescent="0.25">
      <c r="B226" s="8"/>
      <c r="C226" s="8"/>
      <c r="D226" s="8"/>
      <c r="E226" s="8"/>
      <c r="F226" s="26"/>
      <c r="G226" s="12"/>
      <c r="H226" s="13" t="s">
        <v>397</v>
      </c>
      <c r="I226" s="15"/>
      <c r="J226" s="12"/>
      <c r="K226" s="13" t="s">
        <v>397</v>
      </c>
      <c r="L226" s="14"/>
      <c r="M226" s="12"/>
      <c r="N226" s="13" t="s">
        <v>397</v>
      </c>
      <c r="O226" s="14"/>
      <c r="P226" s="12"/>
      <c r="Q226" s="13" t="s">
        <v>397</v>
      </c>
      <c r="R226" s="14"/>
      <c r="S226" s="12"/>
      <c r="T226" s="13" t="s">
        <v>397</v>
      </c>
      <c r="U226" s="14"/>
      <c r="V226" s="12"/>
      <c r="W226" s="13" t="s">
        <v>397</v>
      </c>
      <c r="X226" s="14"/>
      <c r="Y226" s="12"/>
      <c r="Z226" s="13" t="s">
        <v>397</v>
      </c>
      <c r="AA226" s="14"/>
    </row>
    <row r="227" spans="2:29" ht="30" customHeight="1" x14ac:dyDescent="0.25">
      <c r="B227" s="8"/>
      <c r="C227" s="8"/>
      <c r="D227" s="8"/>
      <c r="E227" s="8"/>
      <c r="F227" s="26"/>
      <c r="G227" s="12"/>
      <c r="H227" s="13" t="s">
        <v>397</v>
      </c>
      <c r="I227" s="15"/>
      <c r="J227" s="12"/>
      <c r="K227" s="13" t="s">
        <v>397</v>
      </c>
      <c r="L227" s="14"/>
      <c r="M227" s="12"/>
      <c r="N227" s="13" t="s">
        <v>397</v>
      </c>
      <c r="O227" s="14"/>
      <c r="P227" s="12"/>
      <c r="Q227" s="13" t="s">
        <v>397</v>
      </c>
      <c r="R227" s="14"/>
      <c r="S227" s="12"/>
      <c r="T227" s="13" t="s">
        <v>397</v>
      </c>
      <c r="U227" s="14"/>
      <c r="V227" s="12"/>
      <c r="W227" s="13" t="s">
        <v>397</v>
      </c>
      <c r="X227" s="14"/>
      <c r="Y227" s="12"/>
      <c r="Z227" s="13" t="s">
        <v>397</v>
      </c>
      <c r="AA227" s="14"/>
    </row>
    <row r="228" spans="2:29" ht="30" customHeight="1" x14ac:dyDescent="0.25">
      <c r="B228" s="8"/>
      <c r="C228" s="8"/>
      <c r="D228" s="8"/>
      <c r="E228" s="8"/>
      <c r="F228" s="26"/>
      <c r="G228" s="12"/>
      <c r="H228" s="15"/>
      <c r="I228" s="15"/>
      <c r="J228" s="12"/>
      <c r="K228" s="15"/>
      <c r="L228" s="14"/>
      <c r="M228" s="12"/>
      <c r="N228" s="15"/>
      <c r="O228" s="14"/>
      <c r="P228" s="12"/>
      <c r="Q228" s="15"/>
      <c r="R228" s="14"/>
      <c r="S228" s="12"/>
      <c r="T228" s="15"/>
      <c r="U228" s="14"/>
      <c r="V228" s="12"/>
      <c r="W228" s="15"/>
      <c r="X228" s="14"/>
      <c r="Y228" s="12"/>
      <c r="Z228" s="15"/>
      <c r="AA228" s="14"/>
    </row>
    <row r="229" spans="2:29" ht="30" customHeight="1" x14ac:dyDescent="0.25">
      <c r="B229" s="8"/>
      <c r="C229" s="8"/>
      <c r="D229" s="8"/>
      <c r="E229" s="8"/>
      <c r="F229" s="26"/>
      <c r="G229" s="12"/>
      <c r="H229" s="15"/>
      <c r="I229" s="15"/>
      <c r="J229" s="12"/>
      <c r="K229" s="15"/>
      <c r="L229" s="14"/>
      <c r="M229" s="12"/>
      <c r="N229" s="15"/>
      <c r="O229" s="14"/>
      <c r="P229" s="12"/>
      <c r="Q229" s="15"/>
      <c r="R229" s="14"/>
      <c r="S229" s="12"/>
      <c r="T229" s="15"/>
      <c r="U229" s="14"/>
      <c r="V229" s="12"/>
      <c r="W229" s="15"/>
      <c r="X229" s="14"/>
      <c r="Y229" s="12"/>
      <c r="Z229" s="15"/>
      <c r="AA229" s="14"/>
    </row>
    <row r="230" spans="2:29" ht="30" customHeight="1" x14ac:dyDescent="0.25">
      <c r="B230" s="8"/>
      <c r="C230" s="8"/>
      <c r="D230" s="8"/>
      <c r="E230" s="8"/>
      <c r="F230" s="26"/>
      <c r="G230" s="12"/>
      <c r="H230" s="15"/>
      <c r="I230" s="15"/>
      <c r="J230" s="12"/>
      <c r="K230" s="15"/>
      <c r="L230" s="14"/>
      <c r="M230" s="12"/>
      <c r="N230" s="15"/>
      <c r="O230" s="14"/>
      <c r="P230" s="12"/>
      <c r="Q230" s="15"/>
      <c r="R230" s="14"/>
      <c r="S230" s="12"/>
      <c r="T230" s="15"/>
      <c r="U230" s="14"/>
      <c r="V230" s="12"/>
      <c r="W230" s="15"/>
      <c r="X230" s="14"/>
      <c r="Y230" s="12"/>
      <c r="Z230" s="15"/>
      <c r="AA230" s="14"/>
    </row>
    <row r="231" spans="2:29" ht="30" customHeight="1" x14ac:dyDescent="0.25">
      <c r="B231" s="8"/>
      <c r="C231" s="8"/>
      <c r="D231" s="8"/>
      <c r="E231" s="8"/>
      <c r="F231" s="26"/>
      <c r="G231" s="12"/>
      <c r="H231" s="15"/>
      <c r="I231" s="15"/>
      <c r="J231" s="12"/>
      <c r="K231" s="15"/>
      <c r="L231" s="14"/>
      <c r="M231" s="12"/>
      <c r="N231" s="15"/>
      <c r="O231" s="14"/>
      <c r="P231" s="12"/>
      <c r="Q231" s="15"/>
      <c r="R231" s="14"/>
      <c r="S231" s="12"/>
      <c r="T231" s="15"/>
      <c r="U231" s="14"/>
      <c r="V231" s="12"/>
      <c r="W231" s="15"/>
      <c r="X231" s="14"/>
      <c r="Y231" s="12"/>
      <c r="Z231" s="15"/>
      <c r="AA231" s="14"/>
    </row>
    <row r="232" spans="2:29" ht="30" customHeight="1" x14ac:dyDescent="0.25">
      <c r="B232" s="8"/>
      <c r="C232" s="8"/>
      <c r="D232" s="8"/>
      <c r="E232" s="8"/>
      <c r="F232" s="26"/>
      <c r="G232" s="12"/>
      <c r="H232" s="15"/>
      <c r="I232" s="15"/>
      <c r="J232" s="12"/>
      <c r="K232" s="15"/>
      <c r="L232" s="14"/>
      <c r="M232" s="12"/>
      <c r="N232" s="15"/>
      <c r="O232" s="14"/>
      <c r="P232" s="12"/>
      <c r="Q232" s="15"/>
      <c r="R232" s="14"/>
      <c r="S232" s="12"/>
      <c r="T232" s="15"/>
      <c r="U232" s="14"/>
      <c r="V232" s="12"/>
      <c r="W232" s="15"/>
      <c r="X232" s="14"/>
      <c r="Y232" s="12"/>
      <c r="Z232" s="15"/>
      <c r="AA232" s="14"/>
    </row>
    <row r="233" spans="2:29" ht="30" customHeight="1" x14ac:dyDescent="0.25">
      <c r="B233" s="8"/>
      <c r="C233" s="8"/>
      <c r="D233" s="8"/>
      <c r="E233" s="8"/>
      <c r="F233" s="26"/>
      <c r="G233" s="12"/>
      <c r="H233" s="15"/>
      <c r="I233" s="15"/>
      <c r="J233" s="12"/>
      <c r="K233" s="15"/>
      <c r="L233" s="14"/>
      <c r="M233" s="12"/>
      <c r="N233" s="15"/>
      <c r="O233" s="14"/>
      <c r="P233" s="12"/>
      <c r="Q233" s="15"/>
      <c r="R233" s="14"/>
      <c r="S233" s="12"/>
      <c r="T233" s="15"/>
      <c r="U233" s="14"/>
      <c r="V233" s="12"/>
      <c r="W233" s="15"/>
      <c r="X233" s="14"/>
      <c r="Y233" s="12"/>
      <c r="Z233" s="15"/>
      <c r="AA233" s="14"/>
    </row>
    <row r="234" spans="2:29" ht="30" customHeight="1" x14ac:dyDescent="0.25">
      <c r="B234" s="8"/>
      <c r="C234" s="8"/>
      <c r="D234" s="8"/>
      <c r="E234" s="8"/>
      <c r="F234" s="26"/>
      <c r="G234" s="12"/>
      <c r="H234" s="15"/>
      <c r="I234" s="15"/>
      <c r="J234" s="12"/>
      <c r="K234" s="15"/>
      <c r="L234" s="14"/>
      <c r="M234" s="12"/>
      <c r="N234" s="15"/>
      <c r="O234" s="14"/>
      <c r="P234" s="12"/>
      <c r="Q234" s="15"/>
      <c r="R234" s="14"/>
      <c r="S234" s="12"/>
      <c r="T234" s="15"/>
      <c r="U234" s="14"/>
      <c r="V234" s="12"/>
      <c r="W234" s="15"/>
      <c r="X234" s="14"/>
      <c r="Y234" s="12"/>
      <c r="Z234" s="15"/>
      <c r="AA234" s="14"/>
    </row>
    <row r="235" spans="2:29" ht="30" customHeight="1" thickBot="1" x14ac:dyDescent="0.3">
      <c r="B235" s="27"/>
      <c r="C235" s="27"/>
      <c r="D235" s="27"/>
      <c r="E235" s="27"/>
      <c r="F235" s="26"/>
      <c r="G235" s="28"/>
      <c r="H235" s="17"/>
      <c r="I235" s="17"/>
      <c r="J235" s="28"/>
      <c r="K235" s="17"/>
      <c r="L235" s="29"/>
      <c r="M235" s="28"/>
      <c r="N235" s="17"/>
      <c r="O235" s="29"/>
      <c r="P235" s="28"/>
      <c r="Q235" s="17"/>
      <c r="R235" s="29"/>
      <c r="S235" s="28"/>
      <c r="T235" s="17"/>
      <c r="U235" s="29"/>
      <c r="V235" s="28"/>
      <c r="W235" s="17"/>
      <c r="X235" s="29"/>
      <c r="Y235" s="28"/>
      <c r="Z235" s="17"/>
      <c r="AA235" s="29"/>
    </row>
    <row r="236" spans="2:29" ht="30" customHeight="1" thickTop="1" x14ac:dyDescent="0.25">
      <c r="B236" s="30"/>
      <c r="C236" s="30"/>
      <c r="D236" s="30"/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 t="str">
        <f>IF(SUM(J225:J235)=0,"",SUM(J225:J235))</f>
        <v/>
      </c>
      <c r="K236" s="33"/>
      <c r="L236" s="34"/>
      <c r="M236" s="32" t="str">
        <f>IF(SUM(M225:M235)=0,"",SUM(M225:M235))</f>
        <v/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 t="str">
        <f>IF(SUM(V225:V235)=0,"",SUM(V225:V235))</f>
        <v/>
      </c>
      <c r="W236" s="33"/>
      <c r="X236" s="34"/>
      <c r="Y236" s="32" t="str">
        <f>IF(SUM(Y225:Y235)=0,"",SUM(Y225:Y235))</f>
        <v/>
      </c>
      <c r="Z236" s="33"/>
      <c r="AA236" s="34"/>
      <c r="AB236" s="2">
        <f>SUM(G236:AA236)</f>
        <v>0</v>
      </c>
    </row>
    <row r="237" spans="2:29" ht="30" customHeight="1" x14ac:dyDescent="0.25">
      <c r="B237" s="21"/>
      <c r="C237" s="21"/>
      <c r="D237" s="21"/>
      <c r="E237" s="21"/>
      <c r="F237" s="22" t="s">
        <v>375</v>
      </c>
      <c r="G237" s="12"/>
      <c r="H237" s="15"/>
      <c r="I237" s="15" t="str">
        <f>IF(SUM(I225:I227)=0,"",SUM(I225:I227))</f>
        <v/>
      </c>
      <c r="J237" s="12"/>
      <c r="K237" s="15"/>
      <c r="L237" s="15" t="str">
        <f>IF(SUM(L225:L227)=0,"",SUM(L225:L227))</f>
        <v/>
      </c>
      <c r="M237" s="12"/>
      <c r="N237" s="15"/>
      <c r="O237" s="15" t="str">
        <f>IF(SUM(O225:O227)=0,"",SUM(O225:O227))</f>
        <v/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 t="str">
        <f>IF(SUM(X225:X227)=0,"",SUM(X225:X227))</f>
        <v/>
      </c>
      <c r="Y237" s="12"/>
      <c r="Z237" s="15"/>
      <c r="AA237" s="15" t="str">
        <f>IF(SUM(AA225:AA227)=0,"",SUM(AA225:AA227))</f>
        <v/>
      </c>
      <c r="AB237" s="2">
        <f>SUM(G237:AA237)</f>
        <v>0</v>
      </c>
      <c r="AC237" s="3">
        <f>INT(SUM(G237:AA237)/3)</f>
        <v>0</v>
      </c>
    </row>
    <row r="238" spans="2:29" ht="30" customHeight="1" thickBot="1" x14ac:dyDescent="0.3">
      <c r="B238" s="21"/>
      <c r="C238" s="21"/>
      <c r="D238" s="21"/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/>
      <c r="C239" s="21"/>
      <c r="D239" s="21"/>
      <c r="E239" s="21"/>
      <c r="F239" s="18"/>
      <c r="G239" s="124">
        <f>IF((AB236-AC237)&lt;0,0,AB236-AC237)</f>
        <v>0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/>
      <c r="C240" s="21"/>
      <c r="D240" s="21"/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/>
      <c r="C241" s="21"/>
      <c r="D241" s="21"/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/>
      <c r="C242" s="21"/>
      <c r="D242" s="21"/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SPORTING LESBIANS</v>
      </c>
      <c r="C244" s="131"/>
      <c r="D244" s="132"/>
      <c r="E244" s="136" t="str">
        <f>INDEX(Owners!$A:$A,MATCH(B244,Owners!$B:$B,0))</f>
        <v>Paul Fiddler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f>A4+5</f>
        <v>47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/>
      <c r="C246" s="8"/>
      <c r="D246" s="8"/>
      <c r="E246" s="85"/>
      <c r="F246" s="26"/>
      <c r="G246" s="9"/>
      <c r="H246" s="10" t="s">
        <v>397</v>
      </c>
      <c r="I246" s="11"/>
      <c r="J246" s="12"/>
      <c r="K246" s="13" t="s">
        <v>397</v>
      </c>
      <c r="L246" s="14"/>
      <c r="M246" s="12"/>
      <c r="N246" s="13" t="s">
        <v>397</v>
      </c>
      <c r="O246" s="14"/>
      <c r="P246" s="12"/>
      <c r="Q246" s="13" t="s">
        <v>397</v>
      </c>
      <c r="R246" s="14"/>
      <c r="S246" s="12"/>
      <c r="T246" s="13" t="s">
        <v>397</v>
      </c>
      <c r="U246" s="14"/>
      <c r="V246" s="12"/>
      <c r="W246" s="13" t="s">
        <v>397</v>
      </c>
      <c r="X246" s="14"/>
      <c r="Y246" s="12"/>
      <c r="Z246" s="13" t="s">
        <v>397</v>
      </c>
      <c r="AA246" s="14"/>
    </row>
    <row r="247" spans="1:27" ht="30" customHeight="1" x14ac:dyDescent="0.25">
      <c r="B247" s="8"/>
      <c r="C247" s="8"/>
      <c r="D247" s="8"/>
      <c r="E247" s="20"/>
      <c r="F247" s="26"/>
      <c r="G247" s="12"/>
      <c r="H247" s="13" t="s">
        <v>397</v>
      </c>
      <c r="I247" s="15"/>
      <c r="J247" s="12"/>
      <c r="K247" s="13" t="s">
        <v>397</v>
      </c>
      <c r="L247" s="14"/>
      <c r="M247" s="12"/>
      <c r="N247" s="13" t="s">
        <v>397</v>
      </c>
      <c r="O247" s="14"/>
      <c r="P247" s="12"/>
      <c r="Q247" s="13" t="s">
        <v>397</v>
      </c>
      <c r="R247" s="14"/>
      <c r="S247" s="12"/>
      <c r="T247" s="13" t="s">
        <v>397</v>
      </c>
      <c r="U247" s="14"/>
      <c r="V247" s="12"/>
      <c r="W247" s="13" t="s">
        <v>397</v>
      </c>
      <c r="X247" s="14"/>
      <c r="Y247" s="12"/>
      <c r="Z247" s="13" t="s">
        <v>397</v>
      </c>
      <c r="AA247" s="14"/>
    </row>
    <row r="248" spans="1:27" ht="30" customHeight="1" x14ac:dyDescent="0.25">
      <c r="B248" s="8"/>
      <c r="C248" s="8"/>
      <c r="D248" s="8"/>
      <c r="E248" s="20"/>
      <c r="F248" s="26"/>
      <c r="G248" s="12"/>
      <c r="H248" s="13" t="s">
        <v>397</v>
      </c>
      <c r="I248" s="15"/>
      <c r="J248" s="12"/>
      <c r="K248" s="13" t="s">
        <v>397</v>
      </c>
      <c r="L248" s="14"/>
      <c r="M248" s="12"/>
      <c r="N248" s="13" t="s">
        <v>397</v>
      </c>
      <c r="O248" s="14"/>
      <c r="P248" s="12"/>
      <c r="Q248" s="13" t="s">
        <v>397</v>
      </c>
      <c r="R248" s="14"/>
      <c r="S248" s="12"/>
      <c r="T248" s="13" t="s">
        <v>397</v>
      </c>
      <c r="U248" s="14"/>
      <c r="V248" s="12"/>
      <c r="W248" s="13" t="s">
        <v>397</v>
      </c>
      <c r="X248" s="14"/>
      <c r="Y248" s="12"/>
      <c r="Z248" s="13" t="s">
        <v>397</v>
      </c>
      <c r="AA248" s="14"/>
    </row>
    <row r="249" spans="1:27" ht="30" customHeight="1" x14ac:dyDescent="0.25">
      <c r="B249" s="8"/>
      <c r="C249" s="8"/>
      <c r="D249" s="8"/>
      <c r="E249" s="20"/>
      <c r="F249" s="26"/>
      <c r="G249" s="12"/>
      <c r="H249" s="15"/>
      <c r="I249" s="15"/>
      <c r="J249" s="12"/>
      <c r="K249" s="15"/>
      <c r="L249" s="14"/>
      <c r="M249" s="12"/>
      <c r="N249" s="15"/>
      <c r="O249" s="14"/>
      <c r="P249" s="12"/>
      <c r="Q249" s="15"/>
      <c r="R249" s="14"/>
      <c r="S249" s="12"/>
      <c r="T249" s="15"/>
      <c r="U249" s="14"/>
      <c r="V249" s="12"/>
      <c r="W249" s="15"/>
      <c r="X249" s="14"/>
      <c r="Y249" s="12"/>
      <c r="Z249" s="15"/>
      <c r="AA249" s="14"/>
    </row>
    <row r="250" spans="1:27" ht="30" customHeight="1" x14ac:dyDescent="0.25">
      <c r="B250" s="8"/>
      <c r="C250" s="8"/>
      <c r="D250" s="8"/>
      <c r="E250" s="20"/>
      <c r="F250" s="26"/>
      <c r="G250" s="12"/>
      <c r="H250" s="15"/>
      <c r="I250" s="15"/>
      <c r="J250" s="12"/>
      <c r="K250" s="15"/>
      <c r="L250" s="14"/>
      <c r="M250" s="12"/>
      <c r="N250" s="15"/>
      <c r="O250" s="14"/>
      <c r="P250" s="12"/>
      <c r="Q250" s="15"/>
      <c r="R250" s="14"/>
      <c r="S250" s="12"/>
      <c r="T250" s="15"/>
      <c r="U250" s="14"/>
      <c r="V250" s="12"/>
      <c r="W250" s="15"/>
      <c r="X250" s="14"/>
      <c r="Y250" s="12"/>
      <c r="Z250" s="15"/>
      <c r="AA250" s="14"/>
    </row>
    <row r="251" spans="1:27" ht="30" customHeight="1" x14ac:dyDescent="0.25">
      <c r="B251" s="8"/>
      <c r="C251" s="8"/>
      <c r="D251" s="8"/>
      <c r="E251" s="20"/>
      <c r="F251" s="26"/>
      <c r="G251" s="12"/>
      <c r="H251" s="15"/>
      <c r="I251" s="15"/>
      <c r="J251" s="12"/>
      <c r="K251" s="15"/>
      <c r="L251" s="14"/>
      <c r="M251" s="12"/>
      <c r="N251" s="15"/>
      <c r="O251" s="14"/>
      <c r="P251" s="12"/>
      <c r="Q251" s="15"/>
      <c r="R251" s="14"/>
      <c r="S251" s="12"/>
      <c r="T251" s="15"/>
      <c r="U251" s="14"/>
      <c r="V251" s="12"/>
      <c r="W251" s="15"/>
      <c r="X251" s="14"/>
      <c r="Y251" s="12"/>
      <c r="Z251" s="15"/>
      <c r="AA251" s="14"/>
    </row>
    <row r="252" spans="1:27" ht="30" customHeight="1" x14ac:dyDescent="0.25">
      <c r="B252" s="8"/>
      <c r="C252" s="8"/>
      <c r="D252" s="8"/>
      <c r="E252" s="20"/>
      <c r="F252" s="26"/>
      <c r="G252" s="12"/>
      <c r="H252" s="15"/>
      <c r="I252" s="15"/>
      <c r="J252" s="12"/>
      <c r="K252" s="15"/>
      <c r="L252" s="14"/>
      <c r="M252" s="12"/>
      <c r="N252" s="15"/>
      <c r="O252" s="14"/>
      <c r="P252" s="12"/>
      <c r="Q252" s="15"/>
      <c r="R252" s="14"/>
      <c r="S252" s="12"/>
      <c r="T252" s="15"/>
      <c r="U252" s="14"/>
      <c r="V252" s="12"/>
      <c r="W252" s="15"/>
      <c r="X252" s="14"/>
      <c r="Y252" s="12"/>
      <c r="Z252" s="15"/>
      <c r="AA252" s="14"/>
    </row>
    <row r="253" spans="1:27" ht="30" customHeight="1" x14ac:dyDescent="0.25">
      <c r="B253" s="8"/>
      <c r="C253" s="8"/>
      <c r="D253" s="8"/>
      <c r="E253" s="20"/>
      <c r="F253" s="26"/>
      <c r="G253" s="12"/>
      <c r="H253" s="15"/>
      <c r="I253" s="15"/>
      <c r="J253" s="12"/>
      <c r="K253" s="15"/>
      <c r="L253" s="14"/>
      <c r="M253" s="12"/>
      <c r="N253" s="15"/>
      <c r="O253" s="14"/>
      <c r="P253" s="12"/>
      <c r="Q253" s="15"/>
      <c r="R253" s="14"/>
      <c r="S253" s="12"/>
      <c r="T253" s="15"/>
      <c r="U253" s="14"/>
      <c r="V253" s="12"/>
      <c r="W253" s="15"/>
      <c r="X253" s="14"/>
      <c r="Y253" s="12"/>
      <c r="Z253" s="15"/>
      <c r="AA253" s="14"/>
    </row>
    <row r="254" spans="1:27" ht="30" customHeight="1" x14ac:dyDescent="0.25">
      <c r="B254" s="8"/>
      <c r="C254" s="8"/>
      <c r="D254" s="8"/>
      <c r="E254" s="20"/>
      <c r="F254" s="26"/>
      <c r="G254" s="12"/>
      <c r="H254" s="15"/>
      <c r="I254" s="15"/>
      <c r="J254" s="12"/>
      <c r="K254" s="15"/>
      <c r="L254" s="14"/>
      <c r="M254" s="12"/>
      <c r="N254" s="15"/>
      <c r="O254" s="14"/>
      <c r="P254" s="12"/>
      <c r="Q254" s="15"/>
      <c r="R254" s="14"/>
      <c r="S254" s="12"/>
      <c r="T254" s="15"/>
      <c r="U254" s="14"/>
      <c r="V254" s="12"/>
      <c r="W254" s="15"/>
      <c r="X254" s="14"/>
      <c r="Y254" s="12"/>
      <c r="Z254" s="15"/>
      <c r="AA254" s="14"/>
    </row>
    <row r="255" spans="1:27" ht="30" customHeight="1" x14ac:dyDescent="0.25">
      <c r="B255" s="8"/>
      <c r="C255" s="8"/>
      <c r="D255" s="8"/>
      <c r="E255" s="20"/>
      <c r="F255" s="26"/>
      <c r="G255" s="12"/>
      <c r="H255" s="15"/>
      <c r="I255" s="15"/>
      <c r="J255" s="12"/>
      <c r="K255" s="15"/>
      <c r="L255" s="14"/>
      <c r="M255" s="12"/>
      <c r="N255" s="15"/>
      <c r="O255" s="14"/>
      <c r="P255" s="12"/>
      <c r="Q255" s="15"/>
      <c r="R255" s="14"/>
      <c r="S255" s="12"/>
      <c r="T255" s="15"/>
      <c r="U255" s="14"/>
      <c r="V255" s="12"/>
      <c r="W255" s="15"/>
      <c r="X255" s="14"/>
      <c r="Y255" s="12"/>
      <c r="Z255" s="15"/>
      <c r="AA255" s="14"/>
    </row>
    <row r="256" spans="1:27" ht="30" customHeight="1" thickBot="1" x14ac:dyDescent="0.3">
      <c r="B256" s="27"/>
      <c r="C256" s="27"/>
      <c r="D256" s="27"/>
      <c r="E256" s="35"/>
      <c r="F256" s="26"/>
      <c r="G256" s="28"/>
      <c r="H256" s="17"/>
      <c r="I256" s="17"/>
      <c r="J256" s="28"/>
      <c r="K256" s="17"/>
      <c r="L256" s="29"/>
      <c r="M256" s="28"/>
      <c r="N256" s="17"/>
      <c r="O256" s="29"/>
      <c r="P256" s="28"/>
      <c r="Q256" s="17"/>
      <c r="R256" s="29"/>
      <c r="S256" s="28"/>
      <c r="T256" s="17"/>
      <c r="U256" s="29"/>
      <c r="V256" s="28"/>
      <c r="W256" s="17"/>
      <c r="X256" s="29"/>
      <c r="Y256" s="28"/>
      <c r="Z256" s="17"/>
      <c r="AA256" s="29"/>
    </row>
    <row r="257" spans="1:29" ht="30" customHeight="1" thickTop="1" x14ac:dyDescent="0.25">
      <c r="B257" s="30"/>
      <c r="C257" s="30"/>
      <c r="D257" s="30"/>
      <c r="E257" s="36"/>
      <c r="F257" s="31" t="s">
        <v>372</v>
      </c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 t="str">
        <f>IF(SUM(M246:M256)=0,"",SUM(M246:M256))</f>
        <v/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 t="str">
        <f>IF(SUM(V246:V256)=0,"",SUM(V246:V256))</f>
        <v/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0</v>
      </c>
    </row>
    <row r="258" spans="1:29" ht="30" customHeight="1" x14ac:dyDescent="0.25">
      <c r="B258" s="21"/>
      <c r="C258" s="21"/>
      <c r="D258" s="21"/>
      <c r="E258" s="23"/>
      <c r="F258" s="22" t="s">
        <v>375</v>
      </c>
      <c r="G258" s="12"/>
      <c r="H258" s="15"/>
      <c r="I258" s="15" t="str">
        <f>IF(SUM(I246:I248)=0,"",SUM(I246:I248))</f>
        <v/>
      </c>
      <c r="J258" s="12"/>
      <c r="K258" s="15"/>
      <c r="L258" s="15" t="str">
        <f>IF(SUM(L246:L248)=0,"",SUM(L246:L248))</f>
        <v/>
      </c>
      <c r="M258" s="12"/>
      <c r="N258" s="15"/>
      <c r="O258" s="15" t="str">
        <f>IF(SUM(O246:O248)=0,"",SUM(O246:O248))</f>
        <v/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 t="str">
        <f>IF(SUM(X246:X248)=0,"",SUM(X246:X248))</f>
        <v/>
      </c>
      <c r="Y258" s="12"/>
      <c r="Z258" s="15"/>
      <c r="AA258" s="15" t="str">
        <f>IF(SUM(AA246:AA248)=0,"",SUM(AA246:AA248))</f>
        <v/>
      </c>
      <c r="AB258" s="2">
        <f>SUM(G258:AA258)</f>
        <v>0</v>
      </c>
      <c r="AC258" s="3">
        <f>INT(SUM(G258:AA258)/3)</f>
        <v>0</v>
      </c>
    </row>
    <row r="259" spans="1:29" ht="30" customHeight="1" thickBot="1" x14ac:dyDescent="0.3">
      <c r="B259" s="21"/>
      <c r="C259" s="21"/>
      <c r="D259" s="21"/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/>
      <c r="C260" s="21"/>
      <c r="D260" s="21"/>
      <c r="E260" s="24"/>
      <c r="F260" s="18"/>
      <c r="G260" s="124">
        <f>IF((AB257-AC258)&lt;0,0,AB257-AC258)</f>
        <v>0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/>
      <c r="C261" s="21"/>
      <c r="D261" s="21"/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/>
      <c r="C262" s="21"/>
      <c r="D262" s="21"/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/>
      <c r="C263" s="21"/>
      <c r="D263" s="21"/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f>A1</f>
        <v>6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6</v>
      </c>
      <c r="F265" s="143"/>
      <c r="G265" s="143"/>
      <c r="H265" s="143"/>
      <c r="I265" s="143"/>
      <c r="J265" s="144">
        <f>INDEX(Diary!$C:$C,MATCH(A265,Diary!$A:$A,0))</f>
        <v>41932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BREAST HOMAGE ALBION</v>
      </c>
      <c r="C267" s="131"/>
      <c r="D267" s="132"/>
      <c r="E267" s="136" t="str">
        <f>INDEX(Owners!$A:$A,MATCH(B267,Owners!$B:$B,0))</f>
        <v>Andy Clucas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f>A4+6</f>
        <v>48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/>
      <c r="C269" s="8"/>
      <c r="D269" s="8"/>
      <c r="E269" s="84"/>
      <c r="F269" s="26"/>
      <c r="G269" s="9"/>
      <c r="H269" s="10" t="s">
        <v>397</v>
      </c>
      <c r="I269" s="11"/>
      <c r="J269" s="12"/>
      <c r="K269" s="13" t="s">
        <v>397</v>
      </c>
      <c r="L269" s="14"/>
      <c r="M269" s="12"/>
      <c r="N269" s="13" t="s">
        <v>397</v>
      </c>
      <c r="O269" s="14"/>
      <c r="P269" s="12"/>
      <c r="Q269" s="13" t="s">
        <v>397</v>
      </c>
      <c r="R269" s="14"/>
      <c r="S269" s="12"/>
      <c r="T269" s="13" t="s">
        <v>397</v>
      </c>
      <c r="U269" s="14"/>
      <c r="V269" s="12"/>
      <c r="W269" s="13" t="s">
        <v>397</v>
      </c>
      <c r="X269" s="14"/>
      <c r="Y269" s="12"/>
      <c r="Z269" s="13" t="s">
        <v>397</v>
      </c>
      <c r="AA269" s="14"/>
    </row>
    <row r="270" spans="1:29" ht="30" customHeight="1" x14ac:dyDescent="0.25">
      <c r="B270" s="8"/>
      <c r="C270" s="8"/>
      <c r="D270" s="8"/>
      <c r="E270" s="8"/>
      <c r="F270" s="26"/>
      <c r="G270" s="12"/>
      <c r="H270" s="13" t="s">
        <v>397</v>
      </c>
      <c r="I270" s="15"/>
      <c r="J270" s="12"/>
      <c r="K270" s="13" t="s">
        <v>397</v>
      </c>
      <c r="L270" s="14"/>
      <c r="M270" s="12"/>
      <c r="N270" s="13" t="s">
        <v>397</v>
      </c>
      <c r="O270" s="14"/>
      <c r="P270" s="12"/>
      <c r="Q270" s="13" t="s">
        <v>397</v>
      </c>
      <c r="R270" s="14"/>
      <c r="S270" s="12"/>
      <c r="T270" s="13" t="s">
        <v>397</v>
      </c>
      <c r="U270" s="14"/>
      <c r="V270" s="12"/>
      <c r="W270" s="13" t="s">
        <v>397</v>
      </c>
      <c r="X270" s="14"/>
      <c r="Y270" s="12"/>
      <c r="Z270" s="13" t="s">
        <v>397</v>
      </c>
      <c r="AA270" s="14"/>
    </row>
    <row r="271" spans="1:29" ht="30" customHeight="1" x14ac:dyDescent="0.25">
      <c r="B271" s="8"/>
      <c r="C271" s="8"/>
      <c r="D271" s="8"/>
      <c r="E271" s="8"/>
      <c r="F271" s="26"/>
      <c r="G271" s="12"/>
      <c r="H271" s="13" t="s">
        <v>397</v>
      </c>
      <c r="I271" s="15"/>
      <c r="J271" s="12"/>
      <c r="K271" s="13" t="s">
        <v>397</v>
      </c>
      <c r="L271" s="14"/>
      <c r="M271" s="12"/>
      <c r="N271" s="13" t="s">
        <v>397</v>
      </c>
      <c r="O271" s="14"/>
      <c r="P271" s="12"/>
      <c r="Q271" s="13" t="s">
        <v>397</v>
      </c>
      <c r="R271" s="14"/>
      <c r="S271" s="12"/>
      <c r="T271" s="13" t="s">
        <v>397</v>
      </c>
      <c r="U271" s="14"/>
      <c r="V271" s="12"/>
      <c r="W271" s="13" t="s">
        <v>397</v>
      </c>
      <c r="X271" s="14"/>
      <c r="Y271" s="12"/>
      <c r="Z271" s="13" t="s">
        <v>397</v>
      </c>
      <c r="AA271" s="14"/>
    </row>
    <row r="272" spans="1:29" ht="30" customHeight="1" x14ac:dyDescent="0.25">
      <c r="B272" s="8"/>
      <c r="C272" s="8"/>
      <c r="D272" s="8"/>
      <c r="E272" s="8"/>
      <c r="F272" s="26"/>
      <c r="G272" s="12"/>
      <c r="H272" s="15"/>
      <c r="I272" s="15"/>
      <c r="J272" s="12"/>
      <c r="K272" s="15"/>
      <c r="L272" s="14"/>
      <c r="M272" s="12"/>
      <c r="N272" s="15"/>
      <c r="O272" s="14"/>
      <c r="P272" s="12"/>
      <c r="Q272" s="15"/>
      <c r="R272" s="14"/>
      <c r="S272" s="12"/>
      <c r="T272" s="15"/>
      <c r="U272" s="14"/>
      <c r="V272" s="12"/>
      <c r="W272" s="15"/>
      <c r="X272" s="14"/>
      <c r="Y272" s="12"/>
      <c r="Z272" s="15"/>
      <c r="AA272" s="14"/>
    </row>
    <row r="273" spans="2:29" ht="30" customHeight="1" x14ac:dyDescent="0.25">
      <c r="B273" s="8"/>
      <c r="C273" s="8"/>
      <c r="D273" s="8"/>
      <c r="E273" s="8"/>
      <c r="F273" s="26"/>
      <c r="G273" s="12"/>
      <c r="H273" s="15"/>
      <c r="I273" s="15"/>
      <c r="J273" s="12"/>
      <c r="K273" s="15"/>
      <c r="L273" s="14"/>
      <c r="M273" s="12"/>
      <c r="N273" s="15"/>
      <c r="O273" s="14"/>
      <c r="P273" s="12"/>
      <c r="Q273" s="15"/>
      <c r="R273" s="14"/>
      <c r="S273" s="12"/>
      <c r="T273" s="15"/>
      <c r="U273" s="14"/>
      <c r="V273" s="12"/>
      <c r="W273" s="15"/>
      <c r="X273" s="14"/>
      <c r="Y273" s="12"/>
      <c r="Z273" s="15"/>
      <c r="AA273" s="14"/>
    </row>
    <row r="274" spans="2:29" ht="30" customHeight="1" x14ac:dyDescent="0.25">
      <c r="B274" s="8"/>
      <c r="C274" s="8"/>
      <c r="D274" s="8"/>
      <c r="E274" s="8"/>
      <c r="F274" s="26"/>
      <c r="G274" s="12"/>
      <c r="H274" s="15"/>
      <c r="I274" s="15"/>
      <c r="J274" s="12"/>
      <c r="K274" s="15"/>
      <c r="L274" s="14"/>
      <c r="M274" s="12"/>
      <c r="N274" s="15"/>
      <c r="O274" s="14"/>
      <c r="P274" s="12"/>
      <c r="Q274" s="15"/>
      <c r="R274" s="14"/>
      <c r="S274" s="12"/>
      <c r="T274" s="15"/>
      <c r="U274" s="14"/>
      <c r="V274" s="12"/>
      <c r="W274" s="15"/>
      <c r="X274" s="14"/>
      <c r="Y274" s="12"/>
      <c r="Z274" s="15"/>
      <c r="AA274" s="14"/>
    </row>
    <row r="275" spans="2:29" ht="30" customHeight="1" x14ac:dyDescent="0.25">
      <c r="B275" s="8"/>
      <c r="C275" s="8"/>
      <c r="D275" s="8"/>
      <c r="E275" s="8"/>
      <c r="F275" s="26"/>
      <c r="G275" s="12"/>
      <c r="H275" s="15"/>
      <c r="I275" s="15"/>
      <c r="J275" s="12"/>
      <c r="K275" s="15"/>
      <c r="L275" s="14"/>
      <c r="M275" s="12"/>
      <c r="N275" s="15"/>
      <c r="O275" s="14"/>
      <c r="P275" s="12"/>
      <c r="Q275" s="15"/>
      <c r="R275" s="14"/>
      <c r="S275" s="12"/>
      <c r="T275" s="15"/>
      <c r="U275" s="14"/>
      <c r="V275" s="12"/>
      <c r="W275" s="15"/>
      <c r="X275" s="14"/>
      <c r="Y275" s="12"/>
      <c r="Z275" s="15"/>
      <c r="AA275" s="14"/>
    </row>
    <row r="276" spans="2:29" ht="30" customHeight="1" x14ac:dyDescent="0.25">
      <c r="B276" s="8"/>
      <c r="C276" s="8"/>
      <c r="D276" s="8"/>
      <c r="E276" s="8"/>
      <c r="F276" s="26"/>
      <c r="G276" s="12"/>
      <c r="H276" s="15"/>
      <c r="I276" s="15"/>
      <c r="J276" s="12"/>
      <c r="K276" s="15"/>
      <c r="L276" s="14"/>
      <c r="M276" s="12"/>
      <c r="N276" s="15"/>
      <c r="O276" s="14"/>
      <c r="P276" s="12"/>
      <c r="Q276" s="15"/>
      <c r="R276" s="14"/>
      <c r="S276" s="12"/>
      <c r="T276" s="15"/>
      <c r="U276" s="14"/>
      <c r="V276" s="12"/>
      <c r="W276" s="15"/>
      <c r="X276" s="14"/>
      <c r="Y276" s="12"/>
      <c r="Z276" s="15"/>
      <c r="AA276" s="14"/>
    </row>
    <row r="277" spans="2:29" ht="30" customHeight="1" x14ac:dyDescent="0.25">
      <c r="B277" s="8"/>
      <c r="C277" s="8"/>
      <c r="D277" s="8"/>
      <c r="E277" s="8"/>
      <c r="F277" s="26"/>
      <c r="G277" s="12"/>
      <c r="H277" s="15"/>
      <c r="I277" s="15"/>
      <c r="J277" s="12"/>
      <c r="K277" s="15"/>
      <c r="L277" s="14"/>
      <c r="M277" s="12"/>
      <c r="N277" s="15"/>
      <c r="O277" s="14"/>
      <c r="P277" s="12"/>
      <c r="Q277" s="15"/>
      <c r="R277" s="14"/>
      <c r="S277" s="12"/>
      <c r="T277" s="15"/>
      <c r="U277" s="14"/>
      <c r="V277" s="12"/>
      <c r="W277" s="15"/>
      <c r="X277" s="14"/>
      <c r="Y277" s="12"/>
      <c r="Z277" s="15"/>
      <c r="AA277" s="14"/>
    </row>
    <row r="278" spans="2:29" ht="30" customHeight="1" x14ac:dyDescent="0.25">
      <c r="B278" s="8"/>
      <c r="C278" s="8"/>
      <c r="D278" s="8"/>
      <c r="E278" s="8"/>
      <c r="F278" s="26"/>
      <c r="G278" s="12"/>
      <c r="H278" s="15"/>
      <c r="I278" s="15"/>
      <c r="J278" s="12"/>
      <c r="K278" s="15"/>
      <c r="L278" s="14"/>
      <c r="M278" s="12"/>
      <c r="N278" s="15"/>
      <c r="O278" s="14"/>
      <c r="P278" s="12"/>
      <c r="Q278" s="15"/>
      <c r="R278" s="14"/>
      <c r="S278" s="12"/>
      <c r="T278" s="15"/>
      <c r="U278" s="14"/>
      <c r="V278" s="12"/>
      <c r="W278" s="15"/>
      <c r="X278" s="14"/>
      <c r="Y278" s="12"/>
      <c r="Z278" s="15"/>
      <c r="AA278" s="14"/>
    </row>
    <row r="279" spans="2:29" ht="30" customHeight="1" thickBot="1" x14ac:dyDescent="0.3">
      <c r="B279" s="27"/>
      <c r="C279" s="27"/>
      <c r="D279" s="27"/>
      <c r="E279" s="27"/>
      <c r="F279" s="26"/>
      <c r="G279" s="28"/>
      <c r="H279" s="17"/>
      <c r="I279" s="17"/>
      <c r="J279" s="28"/>
      <c r="K279" s="17"/>
      <c r="L279" s="29"/>
      <c r="M279" s="28"/>
      <c r="N279" s="17"/>
      <c r="O279" s="29"/>
      <c r="P279" s="28"/>
      <c r="Q279" s="17"/>
      <c r="R279" s="29"/>
      <c r="S279" s="28"/>
      <c r="T279" s="17"/>
      <c r="U279" s="29"/>
      <c r="V279" s="28"/>
      <c r="W279" s="17"/>
      <c r="X279" s="29"/>
      <c r="Y279" s="28"/>
      <c r="Z279" s="17"/>
      <c r="AA279" s="29"/>
    </row>
    <row r="280" spans="2:29" ht="30" customHeight="1" thickTop="1" x14ac:dyDescent="0.25">
      <c r="B280" s="30"/>
      <c r="C280" s="30"/>
      <c r="D280" s="30"/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 t="str">
        <f>IF(SUM(J269:J279)=0,"",SUM(J269:J279))</f>
        <v/>
      </c>
      <c r="K280" s="33"/>
      <c r="L280" s="34"/>
      <c r="M280" s="32" t="str">
        <f>IF(SUM(M269:M279)=0,"",SUM(M269:M279))</f>
        <v/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 t="str">
        <f>IF(SUM(V269:V279)=0,"",SUM(V269:V279))</f>
        <v/>
      </c>
      <c r="W280" s="33"/>
      <c r="X280" s="34"/>
      <c r="Y280" s="32" t="str">
        <f>IF(SUM(Y269:Y279)=0,"",SUM(Y269:Y279))</f>
        <v/>
      </c>
      <c r="Z280" s="33"/>
      <c r="AA280" s="34"/>
      <c r="AB280" s="2">
        <f>SUM(G280:AA280)</f>
        <v>0</v>
      </c>
    </row>
    <row r="281" spans="2:29" ht="30" customHeight="1" x14ac:dyDescent="0.25">
      <c r="B281" s="21"/>
      <c r="C281" s="21"/>
      <c r="D281" s="21"/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 t="str">
        <f>IF(SUM(L269:L271)=0,"",SUM(L269:L271))</f>
        <v/>
      </c>
      <c r="M281" s="12"/>
      <c r="N281" s="15"/>
      <c r="O281" s="15" t="str">
        <f>IF(SUM(O269:O271)=0,"",SUM(O269:O271))</f>
        <v/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 t="str">
        <f>IF(SUM(X269:X271)=0,"",SUM(X269:X271))</f>
        <v/>
      </c>
      <c r="Y281" s="12"/>
      <c r="Z281" s="15"/>
      <c r="AA281" s="15" t="str">
        <f>IF(SUM(AA269:AA271)=0,"",SUM(AA269:AA271))</f>
        <v/>
      </c>
      <c r="AB281" s="2">
        <f>SUM(G281:AA281)</f>
        <v>0</v>
      </c>
      <c r="AC281" s="3">
        <f>INT(SUM(G281:AA281)/3)</f>
        <v>0</v>
      </c>
    </row>
    <row r="282" spans="2:29" ht="30" customHeight="1" thickBot="1" x14ac:dyDescent="0.3">
      <c r="B282" s="21"/>
      <c r="C282" s="21"/>
      <c r="D282" s="21"/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/>
      <c r="C283" s="21"/>
      <c r="D283" s="21"/>
      <c r="E283" s="21"/>
      <c r="F283" s="18"/>
      <c r="G283" s="124">
        <f>IF((AB280-AC281)&lt;0,0,AB280-AC281)</f>
        <v>0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/>
      <c r="C284" s="21"/>
      <c r="D284" s="21"/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/>
      <c r="C285" s="21"/>
      <c r="D285" s="21"/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/>
      <c r="C286" s="21"/>
      <c r="D286" s="21"/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SAINT JOHN'S</v>
      </c>
      <c r="C288" s="131"/>
      <c r="D288" s="132"/>
      <c r="E288" s="136" t="str">
        <f>INDEX(Owners!$A:$A,MATCH(B288,Owners!$B:$B,0))</f>
        <v>John Robinson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f>A4+6</f>
        <v>48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/>
      <c r="C290" s="8"/>
      <c r="D290" s="8"/>
      <c r="E290" s="85"/>
      <c r="F290" s="26"/>
      <c r="G290" s="9"/>
      <c r="H290" s="10" t="s">
        <v>397</v>
      </c>
      <c r="I290" s="11"/>
      <c r="J290" s="12"/>
      <c r="K290" s="13" t="s">
        <v>397</v>
      </c>
      <c r="L290" s="14"/>
      <c r="M290" s="12"/>
      <c r="N290" s="13" t="s">
        <v>397</v>
      </c>
      <c r="O290" s="14"/>
      <c r="P290" s="12"/>
      <c r="Q290" s="13" t="s">
        <v>397</v>
      </c>
      <c r="R290" s="14"/>
      <c r="S290" s="12"/>
      <c r="T290" s="13" t="s">
        <v>397</v>
      </c>
      <c r="U290" s="14"/>
      <c r="V290" s="12"/>
      <c r="W290" s="13" t="s">
        <v>397</v>
      </c>
      <c r="X290" s="14"/>
      <c r="Y290" s="12"/>
      <c r="Z290" s="13" t="s">
        <v>397</v>
      </c>
      <c r="AA290" s="14"/>
    </row>
    <row r="291" spans="1:29" ht="30" customHeight="1" x14ac:dyDescent="0.25">
      <c r="B291" s="8"/>
      <c r="C291" s="8"/>
      <c r="D291" s="8"/>
      <c r="E291" s="20"/>
      <c r="F291" s="26"/>
      <c r="G291" s="12"/>
      <c r="H291" s="13" t="s">
        <v>397</v>
      </c>
      <c r="I291" s="15"/>
      <c r="J291" s="12"/>
      <c r="K291" s="13" t="s">
        <v>397</v>
      </c>
      <c r="L291" s="14"/>
      <c r="M291" s="12"/>
      <c r="N291" s="13" t="s">
        <v>397</v>
      </c>
      <c r="O291" s="14"/>
      <c r="P291" s="12"/>
      <c r="Q291" s="13" t="s">
        <v>397</v>
      </c>
      <c r="R291" s="14"/>
      <c r="S291" s="12"/>
      <c r="T291" s="13" t="s">
        <v>397</v>
      </c>
      <c r="U291" s="14"/>
      <c r="V291" s="12"/>
      <c r="W291" s="13" t="s">
        <v>397</v>
      </c>
      <c r="X291" s="14"/>
      <c r="Y291" s="12"/>
      <c r="Z291" s="13" t="s">
        <v>397</v>
      </c>
      <c r="AA291" s="14"/>
    </row>
    <row r="292" spans="1:29" ht="30" customHeight="1" x14ac:dyDescent="0.25">
      <c r="B292" s="8"/>
      <c r="C292" s="8"/>
      <c r="D292" s="8"/>
      <c r="E292" s="20"/>
      <c r="F292" s="26"/>
      <c r="G292" s="12"/>
      <c r="H292" s="13" t="s">
        <v>397</v>
      </c>
      <c r="I292" s="15"/>
      <c r="J292" s="12"/>
      <c r="K292" s="13" t="s">
        <v>397</v>
      </c>
      <c r="L292" s="14"/>
      <c r="M292" s="12"/>
      <c r="N292" s="13" t="s">
        <v>397</v>
      </c>
      <c r="O292" s="14"/>
      <c r="P292" s="12"/>
      <c r="Q292" s="13" t="s">
        <v>397</v>
      </c>
      <c r="R292" s="14"/>
      <c r="S292" s="12"/>
      <c r="T292" s="13" t="s">
        <v>397</v>
      </c>
      <c r="U292" s="14"/>
      <c r="V292" s="12"/>
      <c r="W292" s="13" t="s">
        <v>397</v>
      </c>
      <c r="X292" s="14"/>
      <c r="Y292" s="12"/>
      <c r="Z292" s="13" t="s">
        <v>397</v>
      </c>
      <c r="AA292" s="14"/>
    </row>
    <row r="293" spans="1:29" ht="30" customHeight="1" x14ac:dyDescent="0.25">
      <c r="B293" s="8"/>
      <c r="C293" s="8"/>
      <c r="D293" s="8"/>
      <c r="E293" s="20"/>
      <c r="F293" s="26"/>
      <c r="G293" s="12"/>
      <c r="H293" s="15"/>
      <c r="I293" s="15"/>
      <c r="J293" s="12"/>
      <c r="K293" s="15"/>
      <c r="L293" s="14"/>
      <c r="M293" s="12"/>
      <c r="N293" s="15"/>
      <c r="O293" s="14"/>
      <c r="P293" s="12"/>
      <c r="Q293" s="15"/>
      <c r="R293" s="14"/>
      <c r="S293" s="12"/>
      <c r="T293" s="15"/>
      <c r="U293" s="14"/>
      <c r="V293" s="12"/>
      <c r="W293" s="15"/>
      <c r="X293" s="14"/>
      <c r="Y293" s="12"/>
      <c r="Z293" s="15"/>
      <c r="AA293" s="14"/>
    </row>
    <row r="294" spans="1:29" ht="30" customHeight="1" x14ac:dyDescent="0.25">
      <c r="B294" s="8"/>
      <c r="C294" s="8"/>
      <c r="D294" s="8"/>
      <c r="E294" s="20"/>
      <c r="F294" s="26"/>
      <c r="G294" s="12"/>
      <c r="H294" s="15"/>
      <c r="I294" s="15"/>
      <c r="J294" s="12"/>
      <c r="K294" s="15"/>
      <c r="L294" s="14"/>
      <c r="M294" s="12"/>
      <c r="N294" s="15"/>
      <c r="O294" s="14"/>
      <c r="P294" s="12"/>
      <c r="Q294" s="15"/>
      <c r="R294" s="14"/>
      <c r="S294" s="12"/>
      <c r="T294" s="15"/>
      <c r="U294" s="14"/>
      <c r="V294" s="12"/>
      <c r="W294" s="15"/>
      <c r="X294" s="14"/>
      <c r="Y294" s="12"/>
      <c r="Z294" s="15"/>
      <c r="AA294" s="14"/>
    </row>
    <row r="295" spans="1:29" ht="30" customHeight="1" x14ac:dyDescent="0.25">
      <c r="B295" s="8"/>
      <c r="C295" s="8"/>
      <c r="D295" s="8"/>
      <c r="E295" s="20"/>
      <c r="F295" s="26"/>
      <c r="G295" s="12"/>
      <c r="H295" s="15"/>
      <c r="I295" s="15"/>
      <c r="J295" s="12"/>
      <c r="K295" s="15"/>
      <c r="L295" s="14"/>
      <c r="M295" s="12"/>
      <c r="N295" s="15"/>
      <c r="O295" s="14"/>
      <c r="P295" s="12"/>
      <c r="Q295" s="15"/>
      <c r="R295" s="14"/>
      <c r="S295" s="12"/>
      <c r="T295" s="15"/>
      <c r="U295" s="14"/>
      <c r="V295" s="12"/>
      <c r="W295" s="15"/>
      <c r="X295" s="14"/>
      <c r="Y295" s="12"/>
      <c r="Z295" s="15"/>
      <c r="AA295" s="14"/>
    </row>
    <row r="296" spans="1:29" ht="30" customHeight="1" x14ac:dyDescent="0.25">
      <c r="B296" s="8"/>
      <c r="C296" s="8"/>
      <c r="D296" s="8"/>
      <c r="E296" s="20"/>
      <c r="F296" s="26"/>
      <c r="G296" s="12"/>
      <c r="H296" s="15"/>
      <c r="I296" s="15"/>
      <c r="J296" s="12"/>
      <c r="K296" s="15"/>
      <c r="L296" s="14"/>
      <c r="M296" s="12"/>
      <c r="N296" s="15"/>
      <c r="O296" s="14"/>
      <c r="P296" s="12"/>
      <c r="Q296" s="15"/>
      <c r="R296" s="14"/>
      <c r="S296" s="12"/>
      <c r="T296" s="15"/>
      <c r="U296" s="14"/>
      <c r="V296" s="12"/>
      <c r="W296" s="15"/>
      <c r="X296" s="14"/>
      <c r="Y296" s="12"/>
      <c r="Z296" s="15"/>
      <c r="AA296" s="14"/>
    </row>
    <row r="297" spans="1:29" ht="30" customHeight="1" x14ac:dyDescent="0.25">
      <c r="B297" s="8"/>
      <c r="C297" s="8"/>
      <c r="D297" s="8"/>
      <c r="E297" s="20"/>
      <c r="F297" s="26"/>
      <c r="G297" s="12"/>
      <c r="H297" s="15"/>
      <c r="I297" s="15"/>
      <c r="J297" s="12"/>
      <c r="K297" s="15"/>
      <c r="L297" s="14"/>
      <c r="M297" s="12"/>
      <c r="N297" s="15"/>
      <c r="O297" s="14"/>
      <c r="P297" s="12"/>
      <c r="Q297" s="15"/>
      <c r="R297" s="14"/>
      <c r="S297" s="12"/>
      <c r="T297" s="15"/>
      <c r="U297" s="14"/>
      <c r="V297" s="12"/>
      <c r="W297" s="15"/>
      <c r="X297" s="14"/>
      <c r="Y297" s="12"/>
      <c r="Z297" s="15"/>
      <c r="AA297" s="14"/>
    </row>
    <row r="298" spans="1:29" ht="30" customHeight="1" x14ac:dyDescent="0.25">
      <c r="B298" s="8"/>
      <c r="C298" s="8"/>
      <c r="D298" s="8"/>
      <c r="E298" s="20"/>
      <c r="F298" s="26"/>
      <c r="G298" s="12"/>
      <c r="H298" s="15"/>
      <c r="I298" s="15"/>
      <c r="J298" s="12"/>
      <c r="K298" s="15"/>
      <c r="L298" s="14"/>
      <c r="M298" s="12"/>
      <c r="N298" s="15"/>
      <c r="O298" s="14"/>
      <c r="P298" s="12"/>
      <c r="Q298" s="15"/>
      <c r="R298" s="14"/>
      <c r="S298" s="12"/>
      <c r="T298" s="15"/>
      <c r="U298" s="14"/>
      <c r="V298" s="12"/>
      <c r="W298" s="15"/>
      <c r="X298" s="14"/>
      <c r="Y298" s="12"/>
      <c r="Z298" s="15"/>
      <c r="AA298" s="14"/>
    </row>
    <row r="299" spans="1:29" ht="30" customHeight="1" x14ac:dyDescent="0.25">
      <c r="B299" s="8"/>
      <c r="C299" s="8"/>
      <c r="D299" s="8"/>
      <c r="E299" s="20"/>
      <c r="F299" s="26"/>
      <c r="G299" s="12"/>
      <c r="H299" s="15"/>
      <c r="I299" s="15"/>
      <c r="J299" s="12"/>
      <c r="K299" s="15"/>
      <c r="L299" s="14"/>
      <c r="M299" s="12"/>
      <c r="N299" s="15"/>
      <c r="O299" s="14"/>
      <c r="P299" s="12"/>
      <c r="Q299" s="15"/>
      <c r="R299" s="14"/>
      <c r="S299" s="12"/>
      <c r="T299" s="15"/>
      <c r="U299" s="14"/>
      <c r="V299" s="12"/>
      <c r="W299" s="15"/>
      <c r="X299" s="14"/>
      <c r="Y299" s="12"/>
      <c r="Z299" s="15"/>
      <c r="AA299" s="14"/>
    </row>
    <row r="300" spans="1:29" ht="30" customHeight="1" thickBot="1" x14ac:dyDescent="0.3">
      <c r="B300" s="27"/>
      <c r="C300" s="27"/>
      <c r="D300" s="27"/>
      <c r="E300" s="35"/>
      <c r="F300" s="26"/>
      <c r="G300" s="28"/>
      <c r="H300" s="17"/>
      <c r="I300" s="17"/>
      <c r="J300" s="28"/>
      <c r="K300" s="17"/>
      <c r="L300" s="29"/>
      <c r="M300" s="28"/>
      <c r="N300" s="17"/>
      <c r="O300" s="29"/>
      <c r="P300" s="28"/>
      <c r="Q300" s="17"/>
      <c r="R300" s="29"/>
      <c r="S300" s="28"/>
      <c r="T300" s="17"/>
      <c r="U300" s="29"/>
      <c r="V300" s="28"/>
      <c r="W300" s="17"/>
      <c r="X300" s="29"/>
      <c r="Y300" s="28"/>
      <c r="Z300" s="17"/>
      <c r="AA300" s="29"/>
    </row>
    <row r="301" spans="1:29" ht="30" customHeight="1" thickTop="1" x14ac:dyDescent="0.25">
      <c r="B301" s="30"/>
      <c r="C301" s="30"/>
      <c r="D301" s="30"/>
      <c r="E301" s="36"/>
      <c r="F301" s="31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 t="str">
        <f>IF(SUM(P290:P300)=0,"",SUM(P290:P300))</f>
        <v/>
      </c>
      <c r="Q301" s="33"/>
      <c r="R301" s="34"/>
      <c r="S301" s="32" t="str">
        <f>IF(SUM(S290:S300)=0,"",SUM(S290:S300))</f>
        <v/>
      </c>
      <c r="T301" s="33"/>
      <c r="U301" s="34"/>
      <c r="V301" s="32" t="str">
        <f>IF(SUM(V290:V300)=0,"",SUM(V290:V300))</f>
        <v/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0</v>
      </c>
    </row>
    <row r="302" spans="1:29" ht="30" customHeight="1" x14ac:dyDescent="0.25">
      <c r="B302" s="21"/>
      <c r="C302" s="21"/>
      <c r="D302" s="21"/>
      <c r="E302" s="23"/>
      <c r="F302" s="22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 t="str">
        <f>IF(SUM(L290:L292)=0,"",SUM(L290:L292))</f>
        <v/>
      </c>
      <c r="M302" s="12"/>
      <c r="N302" s="15"/>
      <c r="O302" s="15" t="str">
        <f>IF(SUM(O290:O292)=0,"",SUM(O290:O292))</f>
        <v/>
      </c>
      <c r="P302" s="12"/>
      <c r="Q302" s="15"/>
      <c r="R302" s="15" t="str">
        <f>IF(SUM(R290:R292)=0,"",SUM(R290:R292))</f>
        <v/>
      </c>
      <c r="S302" s="12"/>
      <c r="T302" s="15"/>
      <c r="U302" s="15" t="str">
        <f>IF(SUM(U290:U292)=0,"",SUM(U290:U292))</f>
        <v/>
      </c>
      <c r="V302" s="12"/>
      <c r="W302" s="15"/>
      <c r="X302" s="15" t="str">
        <f>IF(SUM(X290:X292)=0,"",SUM(X290:X292))</f>
        <v/>
      </c>
      <c r="Y302" s="12"/>
      <c r="Z302" s="15"/>
      <c r="AA302" s="15" t="str">
        <f>IF(SUM(AA290:AA292)=0,"",SUM(AA290:AA292))</f>
        <v/>
      </c>
      <c r="AB302" s="2">
        <f>SUM(G302:AA302)</f>
        <v>0</v>
      </c>
      <c r="AC302" s="3">
        <f>INT(SUM(G302:AA302)/3)</f>
        <v>0</v>
      </c>
    </row>
    <row r="303" spans="1:29" ht="30" customHeight="1" thickBot="1" x14ac:dyDescent="0.3">
      <c r="B303" s="21"/>
      <c r="C303" s="21"/>
      <c r="D303" s="21"/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/>
      <c r="C304" s="21"/>
      <c r="D304" s="21"/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/>
      <c r="C305" s="21"/>
      <c r="D305" s="21"/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/>
      <c r="C306" s="21"/>
      <c r="D306" s="21"/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/>
      <c r="C307" s="21"/>
      <c r="D307" s="21"/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f>A1</f>
        <v>6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6</v>
      </c>
      <c r="F309" s="143"/>
      <c r="G309" s="143"/>
      <c r="H309" s="143"/>
      <c r="I309" s="143"/>
      <c r="J309" s="144">
        <f>INDEX(Diary!$C:$C,MATCH(A309,Diary!$A:$A,0))</f>
        <v>41932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FORTUNA DUFFLECOAT</v>
      </c>
      <c r="C311" s="131"/>
      <c r="D311" s="132"/>
      <c r="E311" s="136" t="str">
        <f>INDEX(Owners!$A:$A,MATCH(B311,Owners!$B:$B,0))</f>
        <v>Jonny Fairclough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f>A4+7</f>
        <v>49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/>
      <c r="C313" s="8"/>
      <c r="D313" s="8"/>
      <c r="E313" s="84"/>
      <c r="F313" s="26"/>
      <c r="G313" s="9"/>
      <c r="H313" s="10" t="s">
        <v>397</v>
      </c>
      <c r="I313" s="11"/>
      <c r="J313" s="12"/>
      <c r="K313" s="13" t="s">
        <v>397</v>
      </c>
      <c r="L313" s="14"/>
      <c r="M313" s="12"/>
      <c r="N313" s="13" t="s">
        <v>397</v>
      </c>
      <c r="O313" s="14"/>
      <c r="P313" s="12"/>
      <c r="Q313" s="13" t="s">
        <v>397</v>
      </c>
      <c r="R313" s="14"/>
      <c r="S313" s="12"/>
      <c r="T313" s="13" t="s">
        <v>397</v>
      </c>
      <c r="U313" s="14"/>
      <c r="V313" s="12"/>
      <c r="W313" s="13" t="s">
        <v>397</v>
      </c>
      <c r="X313" s="14"/>
      <c r="Y313" s="12"/>
      <c r="Z313" s="13" t="s">
        <v>397</v>
      </c>
      <c r="AA313" s="14"/>
    </row>
    <row r="314" spans="1:28" ht="30" customHeight="1" x14ac:dyDescent="0.25">
      <c r="B314" s="8"/>
      <c r="C314" s="8"/>
      <c r="D314" s="8"/>
      <c r="E314" s="8"/>
      <c r="F314" s="26"/>
      <c r="G314" s="12"/>
      <c r="H314" s="13" t="s">
        <v>397</v>
      </c>
      <c r="I314" s="15"/>
      <c r="J314" s="12"/>
      <c r="K314" s="13" t="s">
        <v>397</v>
      </c>
      <c r="L314" s="14"/>
      <c r="M314" s="12"/>
      <c r="N314" s="13" t="s">
        <v>397</v>
      </c>
      <c r="O314" s="14"/>
      <c r="P314" s="12"/>
      <c r="Q314" s="13" t="s">
        <v>397</v>
      </c>
      <c r="R314" s="14"/>
      <c r="S314" s="12"/>
      <c r="T314" s="13" t="s">
        <v>397</v>
      </c>
      <c r="U314" s="14"/>
      <c r="V314" s="12"/>
      <c r="W314" s="13" t="s">
        <v>397</v>
      </c>
      <c r="X314" s="14"/>
      <c r="Y314" s="12"/>
      <c r="Z314" s="13" t="s">
        <v>397</v>
      </c>
      <c r="AA314" s="14"/>
    </row>
    <row r="315" spans="1:28" ht="30" customHeight="1" x14ac:dyDescent="0.25">
      <c r="B315" s="8"/>
      <c r="C315" s="8"/>
      <c r="D315" s="8"/>
      <c r="E315" s="8"/>
      <c r="F315" s="26"/>
      <c r="G315" s="12"/>
      <c r="H315" s="13" t="s">
        <v>397</v>
      </c>
      <c r="I315" s="15"/>
      <c r="J315" s="12"/>
      <c r="K315" s="13" t="s">
        <v>397</v>
      </c>
      <c r="L315" s="14"/>
      <c r="M315" s="12"/>
      <c r="N315" s="13" t="s">
        <v>397</v>
      </c>
      <c r="O315" s="14"/>
      <c r="P315" s="12"/>
      <c r="Q315" s="13" t="s">
        <v>397</v>
      </c>
      <c r="R315" s="14"/>
      <c r="S315" s="12"/>
      <c r="T315" s="13" t="s">
        <v>397</v>
      </c>
      <c r="U315" s="14"/>
      <c r="V315" s="12"/>
      <c r="W315" s="13" t="s">
        <v>397</v>
      </c>
      <c r="X315" s="14"/>
      <c r="Y315" s="12"/>
      <c r="Z315" s="13" t="s">
        <v>397</v>
      </c>
      <c r="AA315" s="14"/>
    </row>
    <row r="316" spans="1:28" ht="30" customHeight="1" x14ac:dyDescent="0.25">
      <c r="B316" s="8"/>
      <c r="C316" s="8"/>
      <c r="D316" s="8"/>
      <c r="E316" s="8"/>
      <c r="F316" s="26"/>
      <c r="G316" s="12"/>
      <c r="H316" s="15"/>
      <c r="I316" s="15"/>
      <c r="J316" s="12"/>
      <c r="K316" s="15"/>
      <c r="L316" s="14"/>
      <c r="M316" s="12"/>
      <c r="N316" s="15"/>
      <c r="O316" s="14"/>
      <c r="P316" s="12"/>
      <c r="Q316" s="15"/>
      <c r="R316" s="14"/>
      <c r="S316" s="12"/>
      <c r="T316" s="15"/>
      <c r="U316" s="14"/>
      <c r="V316" s="12"/>
      <c r="W316" s="15"/>
      <c r="X316" s="14"/>
      <c r="Y316" s="12"/>
      <c r="Z316" s="15"/>
      <c r="AA316" s="14"/>
    </row>
    <row r="317" spans="1:28" ht="30" customHeight="1" x14ac:dyDescent="0.25">
      <c r="B317" s="8"/>
      <c r="C317" s="8"/>
      <c r="D317" s="8"/>
      <c r="E317" s="8"/>
      <c r="F317" s="26"/>
      <c r="G317" s="12"/>
      <c r="H317" s="15"/>
      <c r="I317" s="15"/>
      <c r="J317" s="12"/>
      <c r="K317" s="15"/>
      <c r="L317" s="14"/>
      <c r="M317" s="12"/>
      <c r="N317" s="15"/>
      <c r="O317" s="14"/>
      <c r="P317" s="12"/>
      <c r="Q317" s="15"/>
      <c r="R317" s="14"/>
      <c r="S317" s="12"/>
      <c r="T317" s="15"/>
      <c r="U317" s="14"/>
      <c r="V317" s="12"/>
      <c r="W317" s="15"/>
      <c r="X317" s="14"/>
      <c r="Y317" s="12"/>
      <c r="Z317" s="15"/>
      <c r="AA317" s="14"/>
    </row>
    <row r="318" spans="1:28" ht="30" customHeight="1" x14ac:dyDescent="0.25">
      <c r="B318" s="8"/>
      <c r="C318" s="8"/>
      <c r="D318" s="8"/>
      <c r="E318" s="8"/>
      <c r="F318" s="26"/>
      <c r="G318" s="12"/>
      <c r="H318" s="15"/>
      <c r="I318" s="15"/>
      <c r="J318" s="12"/>
      <c r="K318" s="15"/>
      <c r="L318" s="14"/>
      <c r="M318" s="12"/>
      <c r="N318" s="15"/>
      <c r="O318" s="14"/>
      <c r="P318" s="12"/>
      <c r="Q318" s="15"/>
      <c r="R318" s="14"/>
      <c r="S318" s="12"/>
      <c r="T318" s="15"/>
      <c r="U318" s="14"/>
      <c r="V318" s="12"/>
      <c r="W318" s="15"/>
      <c r="X318" s="14"/>
      <c r="Y318" s="12"/>
      <c r="Z318" s="15"/>
      <c r="AA318" s="14"/>
    </row>
    <row r="319" spans="1:28" ht="30" customHeight="1" x14ac:dyDescent="0.25">
      <c r="B319" s="8"/>
      <c r="C319" s="8"/>
      <c r="D319" s="8"/>
      <c r="E319" s="8"/>
      <c r="F319" s="26"/>
      <c r="G319" s="12"/>
      <c r="H319" s="15"/>
      <c r="I319" s="15"/>
      <c r="J319" s="12"/>
      <c r="K319" s="15"/>
      <c r="L319" s="14"/>
      <c r="M319" s="12"/>
      <c r="N319" s="15"/>
      <c r="O319" s="14"/>
      <c r="P319" s="12"/>
      <c r="Q319" s="15"/>
      <c r="R319" s="14"/>
      <c r="S319" s="12"/>
      <c r="T319" s="15"/>
      <c r="U319" s="14"/>
      <c r="V319" s="12"/>
      <c r="W319" s="15"/>
      <c r="X319" s="14"/>
      <c r="Y319" s="12"/>
      <c r="Z319" s="15"/>
      <c r="AA319" s="14"/>
    </row>
    <row r="320" spans="1:28" ht="30" customHeight="1" x14ac:dyDescent="0.25">
      <c r="B320" s="8"/>
      <c r="C320" s="8"/>
      <c r="D320" s="8"/>
      <c r="E320" s="8"/>
      <c r="F320" s="26"/>
      <c r="G320" s="12"/>
      <c r="H320" s="15"/>
      <c r="I320" s="15"/>
      <c r="J320" s="12"/>
      <c r="K320" s="15"/>
      <c r="L320" s="14"/>
      <c r="M320" s="12"/>
      <c r="N320" s="15"/>
      <c r="O320" s="14"/>
      <c r="P320" s="12"/>
      <c r="Q320" s="15"/>
      <c r="R320" s="14"/>
      <c r="S320" s="12"/>
      <c r="T320" s="15"/>
      <c r="U320" s="14"/>
      <c r="V320" s="12"/>
      <c r="W320" s="15"/>
      <c r="X320" s="14"/>
      <c r="Y320" s="12"/>
      <c r="Z320" s="15"/>
      <c r="AA320" s="14"/>
    </row>
    <row r="321" spans="1:29" ht="30" customHeight="1" x14ac:dyDescent="0.25">
      <c r="B321" s="8"/>
      <c r="C321" s="8"/>
      <c r="D321" s="8"/>
      <c r="E321" s="8"/>
      <c r="F321" s="26"/>
      <c r="G321" s="12"/>
      <c r="H321" s="15"/>
      <c r="I321" s="15"/>
      <c r="J321" s="12"/>
      <c r="K321" s="15"/>
      <c r="L321" s="14"/>
      <c r="M321" s="12"/>
      <c r="N321" s="15"/>
      <c r="O321" s="14"/>
      <c r="P321" s="12"/>
      <c r="Q321" s="15"/>
      <c r="R321" s="14"/>
      <c r="S321" s="12"/>
      <c r="T321" s="15"/>
      <c r="U321" s="14"/>
      <c r="V321" s="12"/>
      <c r="W321" s="15"/>
      <c r="X321" s="14"/>
      <c r="Y321" s="12"/>
      <c r="Z321" s="15"/>
      <c r="AA321" s="14"/>
    </row>
    <row r="322" spans="1:29" ht="30" customHeight="1" x14ac:dyDescent="0.25">
      <c r="B322" s="8"/>
      <c r="C322" s="8"/>
      <c r="D322" s="8"/>
      <c r="E322" s="8"/>
      <c r="F322" s="26"/>
      <c r="G322" s="12"/>
      <c r="H322" s="15"/>
      <c r="I322" s="15"/>
      <c r="J322" s="12"/>
      <c r="K322" s="15"/>
      <c r="L322" s="14"/>
      <c r="M322" s="12"/>
      <c r="N322" s="15"/>
      <c r="O322" s="14"/>
      <c r="P322" s="12"/>
      <c r="Q322" s="15"/>
      <c r="R322" s="14"/>
      <c r="S322" s="12"/>
      <c r="T322" s="15"/>
      <c r="U322" s="14"/>
      <c r="V322" s="12"/>
      <c r="W322" s="15"/>
      <c r="X322" s="14"/>
      <c r="Y322" s="12"/>
      <c r="Z322" s="15"/>
      <c r="AA322" s="14"/>
    </row>
    <row r="323" spans="1:29" ht="30" customHeight="1" thickBot="1" x14ac:dyDescent="0.3">
      <c r="B323" s="27"/>
      <c r="C323" s="27"/>
      <c r="D323" s="27"/>
      <c r="E323" s="27"/>
      <c r="F323" s="26"/>
      <c r="G323" s="28"/>
      <c r="H323" s="17"/>
      <c r="I323" s="17"/>
      <c r="J323" s="28"/>
      <c r="K323" s="17"/>
      <c r="L323" s="29"/>
      <c r="M323" s="28"/>
      <c r="N323" s="17"/>
      <c r="O323" s="29"/>
      <c r="P323" s="28"/>
      <c r="Q323" s="17"/>
      <c r="R323" s="29"/>
      <c r="S323" s="28"/>
      <c r="T323" s="17"/>
      <c r="U323" s="29"/>
      <c r="V323" s="28"/>
      <c r="W323" s="17"/>
      <c r="X323" s="29"/>
      <c r="Y323" s="28"/>
      <c r="Z323" s="17"/>
      <c r="AA323" s="29"/>
    </row>
    <row r="324" spans="1:29" ht="30" customHeight="1" thickTop="1" x14ac:dyDescent="0.25">
      <c r="B324" s="30"/>
      <c r="C324" s="30"/>
      <c r="D324" s="30"/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 t="str">
        <f>IF(SUM(J313:J323)=0,"",SUM(J313:J323))</f>
        <v/>
      </c>
      <c r="K324" s="33"/>
      <c r="L324" s="34"/>
      <c r="M324" s="32" t="str">
        <f>IF(SUM(M313:M323)=0,"",SUM(M313:M323))</f>
        <v/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 t="str">
        <f>IF(SUM(V313:V323)=0,"",SUM(V313:V323))</f>
        <v/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0</v>
      </c>
    </row>
    <row r="325" spans="1:29" ht="30" customHeight="1" x14ac:dyDescent="0.25">
      <c r="B325" s="21"/>
      <c r="C325" s="21"/>
      <c r="D325" s="21"/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 t="str">
        <f>IF(SUM(O313:O315)=0,"",SUM(O313:O315))</f>
        <v/>
      </c>
      <c r="P325" s="12"/>
      <c r="Q325" s="15"/>
      <c r="R325" s="15" t="str">
        <f>IF(SUM(R313:R315)=0,"",SUM(R313:R315))</f>
        <v/>
      </c>
      <c r="S325" s="12"/>
      <c r="T325" s="15"/>
      <c r="U325" s="15" t="str">
        <f>IF(SUM(U313:U315)=0,"",SUM(U313:U315))</f>
        <v/>
      </c>
      <c r="V325" s="12"/>
      <c r="W325" s="15"/>
      <c r="X325" s="15" t="str">
        <f>IF(SUM(X313:X315)=0,"",SUM(X313:X315))</f>
        <v/>
      </c>
      <c r="Y325" s="12"/>
      <c r="Z325" s="15"/>
      <c r="AA325" s="15" t="str">
        <f>IF(SUM(AA313:AA315)=0,"",SUM(AA313:AA315))</f>
        <v/>
      </c>
      <c r="AB325" s="2">
        <f>SUM(G325:AA325)</f>
        <v>0</v>
      </c>
      <c r="AC325" s="3">
        <f>INT(SUM(G325:AA325)/3)</f>
        <v>0</v>
      </c>
    </row>
    <row r="326" spans="1:29" ht="30" customHeight="1" thickBot="1" x14ac:dyDescent="0.3">
      <c r="B326" s="21"/>
      <c r="C326" s="21"/>
      <c r="D326" s="21"/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/>
      <c r="C327" s="21"/>
      <c r="D327" s="21"/>
      <c r="E327" s="21"/>
      <c r="F327" s="18"/>
      <c r="G327" s="124">
        <f>IF((AB324-AC325)&lt;0,0,AB324-AC325)</f>
        <v>0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/>
      <c r="C328" s="21"/>
      <c r="D328" s="21"/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/>
      <c r="C329" s="21"/>
      <c r="D329" s="21"/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/>
      <c r="C330" s="21"/>
      <c r="D330" s="21"/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AJAX TREESDOWN</v>
      </c>
      <c r="C332" s="131"/>
      <c r="D332" s="132"/>
      <c r="E332" s="136" t="str">
        <f>INDEX(Owners!$A:$A,MATCH(B332,Owners!$B:$B,0))</f>
        <v>Martin Tarbuck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f>A4+7</f>
        <v>49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/>
      <c r="C334" s="8"/>
      <c r="D334" s="8"/>
      <c r="E334" s="85"/>
      <c r="F334" s="26"/>
      <c r="G334" s="9"/>
      <c r="H334" s="10" t="s">
        <v>397</v>
      </c>
      <c r="I334" s="11"/>
      <c r="J334" s="12"/>
      <c r="K334" s="13" t="s">
        <v>397</v>
      </c>
      <c r="L334" s="14"/>
      <c r="M334" s="12"/>
      <c r="N334" s="13" t="s">
        <v>397</v>
      </c>
      <c r="O334" s="14"/>
      <c r="P334" s="12"/>
      <c r="Q334" s="13" t="s">
        <v>397</v>
      </c>
      <c r="R334" s="14"/>
      <c r="S334" s="12"/>
      <c r="T334" s="13" t="s">
        <v>397</v>
      </c>
      <c r="U334" s="14"/>
      <c r="V334" s="12"/>
      <c r="W334" s="13" t="s">
        <v>397</v>
      </c>
      <c r="X334" s="14"/>
      <c r="Y334" s="12"/>
      <c r="Z334" s="13" t="s">
        <v>397</v>
      </c>
      <c r="AA334" s="14"/>
    </row>
    <row r="335" spans="1:29" ht="30" customHeight="1" x14ac:dyDescent="0.25">
      <c r="B335" s="8"/>
      <c r="C335" s="8"/>
      <c r="D335" s="8"/>
      <c r="E335" s="20"/>
      <c r="F335" s="26"/>
      <c r="G335" s="12"/>
      <c r="H335" s="13" t="s">
        <v>397</v>
      </c>
      <c r="I335" s="15"/>
      <c r="J335" s="12"/>
      <c r="K335" s="13" t="s">
        <v>397</v>
      </c>
      <c r="L335" s="14"/>
      <c r="M335" s="12"/>
      <c r="N335" s="13" t="s">
        <v>397</v>
      </c>
      <c r="O335" s="14"/>
      <c r="P335" s="12"/>
      <c r="Q335" s="13" t="s">
        <v>397</v>
      </c>
      <c r="R335" s="14"/>
      <c r="S335" s="12"/>
      <c r="T335" s="13" t="s">
        <v>397</v>
      </c>
      <c r="U335" s="14"/>
      <c r="V335" s="12"/>
      <c r="W335" s="13" t="s">
        <v>397</v>
      </c>
      <c r="X335" s="14"/>
      <c r="Y335" s="12"/>
      <c r="Z335" s="13" t="s">
        <v>397</v>
      </c>
      <c r="AA335" s="14"/>
    </row>
    <row r="336" spans="1:29" ht="30" customHeight="1" x14ac:dyDescent="0.25">
      <c r="B336" s="8"/>
      <c r="C336" s="8"/>
      <c r="D336" s="8"/>
      <c r="E336" s="20"/>
      <c r="F336" s="26"/>
      <c r="G336" s="12"/>
      <c r="H336" s="13" t="s">
        <v>397</v>
      </c>
      <c r="I336" s="15"/>
      <c r="J336" s="12"/>
      <c r="K336" s="13" t="s">
        <v>397</v>
      </c>
      <c r="L336" s="14"/>
      <c r="M336" s="12"/>
      <c r="N336" s="13" t="s">
        <v>397</v>
      </c>
      <c r="O336" s="14"/>
      <c r="P336" s="12"/>
      <c r="Q336" s="13" t="s">
        <v>397</v>
      </c>
      <c r="R336" s="14"/>
      <c r="S336" s="12"/>
      <c r="T336" s="13" t="s">
        <v>397</v>
      </c>
      <c r="U336" s="14"/>
      <c r="V336" s="12"/>
      <c r="W336" s="13" t="s">
        <v>397</v>
      </c>
      <c r="X336" s="14"/>
      <c r="Y336" s="12"/>
      <c r="Z336" s="13" t="s">
        <v>397</v>
      </c>
      <c r="AA336" s="14"/>
    </row>
    <row r="337" spans="2:29" ht="30" customHeight="1" x14ac:dyDescent="0.25">
      <c r="B337" s="8"/>
      <c r="C337" s="8"/>
      <c r="D337" s="8"/>
      <c r="E337" s="20"/>
      <c r="F337" s="26"/>
      <c r="G337" s="12"/>
      <c r="H337" s="15"/>
      <c r="I337" s="15"/>
      <c r="J337" s="12"/>
      <c r="K337" s="15"/>
      <c r="L337" s="14"/>
      <c r="M337" s="12"/>
      <c r="N337" s="15"/>
      <c r="O337" s="14"/>
      <c r="P337" s="12"/>
      <c r="Q337" s="15"/>
      <c r="R337" s="14"/>
      <c r="S337" s="12"/>
      <c r="T337" s="15"/>
      <c r="U337" s="14"/>
      <c r="V337" s="12"/>
      <c r="W337" s="15"/>
      <c r="X337" s="14"/>
      <c r="Y337" s="12"/>
      <c r="Z337" s="15"/>
      <c r="AA337" s="14"/>
    </row>
    <row r="338" spans="2:29" ht="30" customHeight="1" x14ac:dyDescent="0.25">
      <c r="B338" s="8"/>
      <c r="C338" s="8"/>
      <c r="D338" s="8"/>
      <c r="E338" s="20"/>
      <c r="F338" s="26"/>
      <c r="G338" s="12"/>
      <c r="H338" s="15"/>
      <c r="I338" s="15"/>
      <c r="J338" s="12"/>
      <c r="K338" s="15"/>
      <c r="L338" s="14"/>
      <c r="M338" s="12"/>
      <c r="N338" s="15"/>
      <c r="O338" s="14"/>
      <c r="P338" s="12"/>
      <c r="Q338" s="15"/>
      <c r="R338" s="14"/>
      <c r="S338" s="12"/>
      <c r="T338" s="15"/>
      <c r="U338" s="14"/>
      <c r="V338" s="12"/>
      <c r="W338" s="15"/>
      <c r="X338" s="14"/>
      <c r="Y338" s="12"/>
      <c r="Z338" s="15"/>
      <c r="AA338" s="14"/>
    </row>
    <row r="339" spans="2:29" ht="30" customHeight="1" x14ac:dyDescent="0.25">
      <c r="B339" s="8"/>
      <c r="C339" s="8"/>
      <c r="D339" s="8"/>
      <c r="E339" s="20"/>
      <c r="F339" s="26"/>
      <c r="G339" s="12"/>
      <c r="H339" s="15"/>
      <c r="I339" s="15"/>
      <c r="J339" s="12"/>
      <c r="K339" s="15"/>
      <c r="L339" s="14"/>
      <c r="M339" s="12"/>
      <c r="N339" s="15"/>
      <c r="O339" s="14"/>
      <c r="P339" s="12"/>
      <c r="Q339" s="15"/>
      <c r="R339" s="14"/>
      <c r="S339" s="12"/>
      <c r="T339" s="15"/>
      <c r="U339" s="14"/>
      <c r="V339" s="12"/>
      <c r="W339" s="15"/>
      <c r="X339" s="14"/>
      <c r="Y339" s="12"/>
      <c r="Z339" s="15"/>
      <c r="AA339" s="14"/>
    </row>
    <row r="340" spans="2:29" ht="30" customHeight="1" x14ac:dyDescent="0.25">
      <c r="B340" s="8"/>
      <c r="C340" s="8"/>
      <c r="D340" s="8"/>
      <c r="E340" s="20"/>
      <c r="F340" s="26"/>
      <c r="G340" s="12"/>
      <c r="H340" s="15"/>
      <c r="I340" s="15"/>
      <c r="J340" s="12"/>
      <c r="K340" s="15"/>
      <c r="L340" s="14"/>
      <c r="M340" s="12"/>
      <c r="N340" s="15"/>
      <c r="O340" s="14"/>
      <c r="P340" s="12"/>
      <c r="Q340" s="15"/>
      <c r="R340" s="14"/>
      <c r="S340" s="12"/>
      <c r="T340" s="15"/>
      <c r="U340" s="14"/>
      <c r="V340" s="12"/>
      <c r="W340" s="15"/>
      <c r="X340" s="14"/>
      <c r="Y340" s="12"/>
      <c r="Z340" s="15"/>
      <c r="AA340" s="14"/>
    </row>
    <row r="341" spans="2:29" ht="30" customHeight="1" x14ac:dyDescent="0.25">
      <c r="B341" s="8"/>
      <c r="C341" s="8"/>
      <c r="D341" s="8"/>
      <c r="E341" s="20"/>
      <c r="F341" s="26"/>
      <c r="G341" s="12"/>
      <c r="H341" s="15"/>
      <c r="I341" s="15"/>
      <c r="J341" s="12"/>
      <c r="K341" s="15"/>
      <c r="L341" s="14"/>
      <c r="M341" s="12"/>
      <c r="N341" s="15"/>
      <c r="O341" s="14"/>
      <c r="P341" s="12"/>
      <c r="Q341" s="15"/>
      <c r="R341" s="14"/>
      <c r="S341" s="12"/>
      <c r="T341" s="15"/>
      <c r="U341" s="14"/>
      <c r="V341" s="12"/>
      <c r="W341" s="15"/>
      <c r="X341" s="14"/>
      <c r="Y341" s="12"/>
      <c r="Z341" s="15"/>
      <c r="AA341" s="14"/>
    </row>
    <row r="342" spans="2:29" ht="30" customHeight="1" x14ac:dyDescent="0.25">
      <c r="B342" s="8"/>
      <c r="C342" s="8"/>
      <c r="D342" s="8"/>
      <c r="E342" s="20"/>
      <c r="F342" s="26"/>
      <c r="G342" s="12"/>
      <c r="H342" s="15"/>
      <c r="I342" s="15"/>
      <c r="J342" s="12"/>
      <c r="K342" s="15"/>
      <c r="L342" s="14"/>
      <c r="M342" s="12"/>
      <c r="N342" s="15"/>
      <c r="O342" s="14"/>
      <c r="P342" s="12"/>
      <c r="Q342" s="15"/>
      <c r="R342" s="14"/>
      <c r="S342" s="12"/>
      <c r="T342" s="15"/>
      <c r="U342" s="14"/>
      <c r="V342" s="12"/>
      <c r="W342" s="15"/>
      <c r="X342" s="14"/>
      <c r="Y342" s="12"/>
      <c r="Z342" s="15"/>
      <c r="AA342" s="14"/>
    </row>
    <row r="343" spans="2:29" ht="30" customHeight="1" x14ac:dyDescent="0.25">
      <c r="B343" s="8"/>
      <c r="C343" s="8"/>
      <c r="D343" s="8"/>
      <c r="E343" s="20"/>
      <c r="F343" s="26"/>
      <c r="G343" s="12"/>
      <c r="H343" s="15"/>
      <c r="I343" s="15"/>
      <c r="J343" s="12"/>
      <c r="K343" s="15"/>
      <c r="L343" s="14"/>
      <c r="M343" s="12"/>
      <c r="N343" s="15"/>
      <c r="O343" s="14"/>
      <c r="P343" s="12"/>
      <c r="Q343" s="15"/>
      <c r="R343" s="14"/>
      <c r="S343" s="12"/>
      <c r="T343" s="15"/>
      <c r="U343" s="14"/>
      <c r="V343" s="12"/>
      <c r="W343" s="15"/>
      <c r="X343" s="14"/>
      <c r="Y343" s="12"/>
      <c r="Z343" s="15"/>
      <c r="AA343" s="14"/>
    </row>
    <row r="344" spans="2:29" ht="30" customHeight="1" thickBot="1" x14ac:dyDescent="0.3">
      <c r="B344" s="27"/>
      <c r="C344" s="27"/>
      <c r="D344" s="27"/>
      <c r="E344" s="35"/>
      <c r="F344" s="26"/>
      <c r="G344" s="28"/>
      <c r="H344" s="17"/>
      <c r="I344" s="17"/>
      <c r="J344" s="28"/>
      <c r="K344" s="17"/>
      <c r="L344" s="29"/>
      <c r="M344" s="28"/>
      <c r="N344" s="17"/>
      <c r="O344" s="29"/>
      <c r="P344" s="28"/>
      <c r="Q344" s="17"/>
      <c r="R344" s="29"/>
      <c r="S344" s="28"/>
      <c r="T344" s="17"/>
      <c r="U344" s="29"/>
      <c r="V344" s="28"/>
      <c r="W344" s="17"/>
      <c r="X344" s="29"/>
      <c r="Y344" s="28"/>
      <c r="Z344" s="17"/>
      <c r="AA344" s="29"/>
    </row>
    <row r="345" spans="2:29" ht="30" customHeight="1" thickTop="1" x14ac:dyDescent="0.25">
      <c r="B345" s="30"/>
      <c r="C345" s="30"/>
      <c r="D345" s="30"/>
      <c r="E345" s="36"/>
      <c r="F345" s="31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 t="str">
        <f>IF(SUM(M334:M344)=0,"",SUM(M334:M344))</f>
        <v/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 t="str">
        <f>IF(SUM(V334:V344)=0,"",SUM(V334:V344))</f>
        <v/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0</v>
      </c>
    </row>
    <row r="346" spans="2:29" ht="30" customHeight="1" x14ac:dyDescent="0.25">
      <c r="B346" s="21"/>
      <c r="C346" s="21"/>
      <c r="D346" s="21"/>
      <c r="E346" s="23"/>
      <c r="F346" s="22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 t="str">
        <f>IF(SUM(L334:L336)=0,"",SUM(L334:L336))</f>
        <v/>
      </c>
      <c r="M346" s="12"/>
      <c r="N346" s="15"/>
      <c r="O346" s="15" t="str">
        <f>IF(SUM(O334:O336)=0,"",SUM(O334:O336))</f>
        <v/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 t="str">
        <f>IF(SUM(X334:X336)=0,"",SUM(X334:X336))</f>
        <v/>
      </c>
      <c r="Y346" s="12"/>
      <c r="Z346" s="15"/>
      <c r="AA346" s="15" t="str">
        <f>IF(SUM(AA334:AA336)=0,"",SUM(AA334:AA336))</f>
        <v/>
      </c>
      <c r="AB346" s="2">
        <f>SUM(G346:AA346)</f>
        <v>0</v>
      </c>
      <c r="AC346" s="3">
        <f>INT(SUM(G346:AA346)/3)</f>
        <v>0</v>
      </c>
    </row>
    <row r="347" spans="2:29" ht="30" customHeight="1" thickBot="1" x14ac:dyDescent="0.3">
      <c r="B347" s="21"/>
      <c r="C347" s="21"/>
      <c r="D347" s="21"/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/>
      <c r="C348" s="21"/>
      <c r="D348" s="21"/>
      <c r="E348" s="24"/>
      <c r="F348" s="18"/>
      <c r="G348" s="124">
        <f>IF((AB345-AC346)&lt;0,0,AB345-AC346)</f>
        <v>0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/>
      <c r="C349" s="21"/>
      <c r="D349" s="21"/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/>
      <c r="C350" s="21"/>
      <c r="D350" s="21"/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/>
      <c r="C351" s="21"/>
      <c r="D351" s="21"/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B1:D1"/>
    <mergeCell ref="E1:I1"/>
    <mergeCell ref="J1:AA1"/>
    <mergeCell ref="B3:D4"/>
    <mergeCell ref="E3:F4"/>
    <mergeCell ref="G3:I3"/>
    <mergeCell ref="J3:L3"/>
    <mergeCell ref="M3:O3"/>
    <mergeCell ref="P3:R3"/>
    <mergeCell ref="S3:U3"/>
    <mergeCell ref="V24:X24"/>
    <mergeCell ref="Y24:AA24"/>
    <mergeCell ref="G40:I41"/>
    <mergeCell ref="B45:D45"/>
    <mergeCell ref="E45:I45"/>
    <mergeCell ref="J45:AA45"/>
    <mergeCell ref="V3:X3"/>
    <mergeCell ref="Y3:AA3"/>
    <mergeCell ref="G19:I20"/>
    <mergeCell ref="B24:D25"/>
    <mergeCell ref="E24:F25"/>
    <mergeCell ref="G24:I24"/>
    <mergeCell ref="J24:L24"/>
    <mergeCell ref="M24:O24"/>
    <mergeCell ref="P24:R24"/>
    <mergeCell ref="S24:U24"/>
    <mergeCell ref="S68:U68"/>
    <mergeCell ref="V68:X68"/>
    <mergeCell ref="Y68:AA68"/>
    <mergeCell ref="G84:I85"/>
    <mergeCell ref="B89:D89"/>
    <mergeCell ref="E89:I89"/>
    <mergeCell ref="J89:AA89"/>
    <mergeCell ref="S47:U47"/>
    <mergeCell ref="V47:X47"/>
    <mergeCell ref="Y47:AA47"/>
    <mergeCell ref="G63:I64"/>
    <mergeCell ref="B68:D69"/>
    <mergeCell ref="E68:F69"/>
    <mergeCell ref="G68:I68"/>
    <mergeCell ref="J68:L68"/>
    <mergeCell ref="M68:O68"/>
    <mergeCell ref="P68:R68"/>
    <mergeCell ref="B47:D48"/>
    <mergeCell ref="E47:F48"/>
    <mergeCell ref="G47:I47"/>
    <mergeCell ref="J47:L47"/>
    <mergeCell ref="M47:O47"/>
    <mergeCell ref="P47:R47"/>
    <mergeCell ref="S112:U112"/>
    <mergeCell ref="V112:X112"/>
    <mergeCell ref="Y112:AA112"/>
    <mergeCell ref="G128:I129"/>
    <mergeCell ref="B133:D133"/>
    <mergeCell ref="E133:I133"/>
    <mergeCell ref="J133:AA133"/>
    <mergeCell ref="S91:U91"/>
    <mergeCell ref="V91:X91"/>
    <mergeCell ref="Y91:AA91"/>
    <mergeCell ref="G107:I108"/>
    <mergeCell ref="B112:D113"/>
    <mergeCell ref="E112:F113"/>
    <mergeCell ref="G112:I112"/>
    <mergeCell ref="J112:L112"/>
    <mergeCell ref="M112:O112"/>
    <mergeCell ref="P112:R112"/>
    <mergeCell ref="B91:D92"/>
    <mergeCell ref="E91:F92"/>
    <mergeCell ref="G91:I91"/>
    <mergeCell ref="J91:L91"/>
    <mergeCell ref="M91:O91"/>
    <mergeCell ref="P91:R91"/>
    <mergeCell ref="S156:U156"/>
    <mergeCell ref="V156:X156"/>
    <mergeCell ref="Y156:AA156"/>
    <mergeCell ref="G172:I173"/>
    <mergeCell ref="B177:D177"/>
    <mergeCell ref="E177:I177"/>
    <mergeCell ref="J177:AA177"/>
    <mergeCell ref="S135:U135"/>
    <mergeCell ref="V135:X135"/>
    <mergeCell ref="Y135:AA135"/>
    <mergeCell ref="G151:I152"/>
    <mergeCell ref="B156:D157"/>
    <mergeCell ref="E156:F157"/>
    <mergeCell ref="G156:I156"/>
    <mergeCell ref="J156:L156"/>
    <mergeCell ref="M156:O156"/>
    <mergeCell ref="P156:R156"/>
    <mergeCell ref="B135:D136"/>
    <mergeCell ref="E135:F136"/>
    <mergeCell ref="G135:I135"/>
    <mergeCell ref="J135:L135"/>
    <mergeCell ref="M135:O135"/>
    <mergeCell ref="P135:R135"/>
    <mergeCell ref="S200:U200"/>
    <mergeCell ref="V200:X200"/>
    <mergeCell ref="Y200:AA200"/>
    <mergeCell ref="G216:I217"/>
    <mergeCell ref="B221:D221"/>
    <mergeCell ref="E221:I221"/>
    <mergeCell ref="J221:AA221"/>
    <mergeCell ref="S179:U179"/>
    <mergeCell ref="V179:X179"/>
    <mergeCell ref="Y179:AA179"/>
    <mergeCell ref="G195:I196"/>
    <mergeCell ref="B200:D201"/>
    <mergeCell ref="E200:F201"/>
    <mergeCell ref="G200:I200"/>
    <mergeCell ref="J200:L200"/>
    <mergeCell ref="M200:O200"/>
    <mergeCell ref="P200:R200"/>
    <mergeCell ref="B179:D180"/>
    <mergeCell ref="E179:F180"/>
    <mergeCell ref="G179:I179"/>
    <mergeCell ref="J179:L179"/>
    <mergeCell ref="M179:O179"/>
    <mergeCell ref="P179:R179"/>
    <mergeCell ref="S244:U244"/>
    <mergeCell ref="V244:X244"/>
    <mergeCell ref="Y244:AA244"/>
    <mergeCell ref="G260:I261"/>
    <mergeCell ref="B265:D265"/>
    <mergeCell ref="E265:I265"/>
    <mergeCell ref="J265:AA265"/>
    <mergeCell ref="S223:U223"/>
    <mergeCell ref="V223:X223"/>
    <mergeCell ref="Y223:AA223"/>
    <mergeCell ref="G239:I240"/>
    <mergeCell ref="B244:D245"/>
    <mergeCell ref="E244:F245"/>
    <mergeCell ref="G244:I244"/>
    <mergeCell ref="J244:L244"/>
    <mergeCell ref="M244:O244"/>
    <mergeCell ref="P244:R244"/>
    <mergeCell ref="B223:D224"/>
    <mergeCell ref="E223:F224"/>
    <mergeCell ref="G223:I223"/>
    <mergeCell ref="J223:L223"/>
    <mergeCell ref="M223:O223"/>
    <mergeCell ref="P223:R223"/>
    <mergeCell ref="S288:U288"/>
    <mergeCell ref="V288:X288"/>
    <mergeCell ref="Y288:AA288"/>
    <mergeCell ref="G304:I305"/>
    <mergeCell ref="B309:D309"/>
    <mergeCell ref="E309:I309"/>
    <mergeCell ref="J309:AA309"/>
    <mergeCell ref="S267:U267"/>
    <mergeCell ref="V267:X267"/>
    <mergeCell ref="Y267:AA267"/>
    <mergeCell ref="G283:I284"/>
    <mergeCell ref="B288:D289"/>
    <mergeCell ref="E288:F289"/>
    <mergeCell ref="G288:I288"/>
    <mergeCell ref="J288:L288"/>
    <mergeCell ref="M288:O288"/>
    <mergeCell ref="P288:R288"/>
    <mergeCell ref="B267:D268"/>
    <mergeCell ref="E267:F268"/>
    <mergeCell ref="G267:I267"/>
    <mergeCell ref="J267:L267"/>
    <mergeCell ref="M267:O267"/>
    <mergeCell ref="P267:R267"/>
    <mergeCell ref="S332:U332"/>
    <mergeCell ref="V332:X332"/>
    <mergeCell ref="Y332:AA332"/>
    <mergeCell ref="G348:I349"/>
    <mergeCell ref="S311:U311"/>
    <mergeCell ref="V311:X311"/>
    <mergeCell ref="Y311:AA311"/>
    <mergeCell ref="G327:I328"/>
    <mergeCell ref="B332:D333"/>
    <mergeCell ref="E332:F333"/>
    <mergeCell ref="G332:I332"/>
    <mergeCell ref="J332:L332"/>
    <mergeCell ref="M332:O332"/>
    <mergeCell ref="P332:R332"/>
    <mergeCell ref="B311:D312"/>
    <mergeCell ref="E311:F312"/>
    <mergeCell ref="G311:I311"/>
    <mergeCell ref="J311:L311"/>
    <mergeCell ref="M311:O311"/>
    <mergeCell ref="P311:R311"/>
  </mergeCell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V50"/>
  <sheetViews>
    <sheetView workbookViewId="0">
      <selection activeCell="A2" sqref="A2"/>
    </sheetView>
  </sheetViews>
  <sheetFormatPr defaultRowHeight="15" outlineLevelRow="2" x14ac:dyDescent="0.25"/>
  <cols>
    <col min="1" max="1" width="32.42578125" customWidth="1"/>
    <col min="2" max="8" width="9.140625" style="38"/>
  </cols>
  <sheetData>
    <row r="1" spans="1:22" x14ac:dyDescent="0.25">
      <c r="A1" t="s">
        <v>321</v>
      </c>
      <c r="B1" s="38" t="s">
        <v>371</v>
      </c>
      <c r="C1" s="38" t="s">
        <v>430</v>
      </c>
      <c r="D1" s="38" t="s">
        <v>377</v>
      </c>
      <c r="E1" s="38" t="s">
        <v>367</v>
      </c>
      <c r="F1" s="38" t="s">
        <v>372</v>
      </c>
      <c r="G1" s="38" t="s">
        <v>375</v>
      </c>
      <c r="H1" s="38" t="s">
        <v>1204</v>
      </c>
      <c r="I1" s="38" t="s">
        <v>435</v>
      </c>
      <c r="J1" s="38" t="s">
        <v>438</v>
      </c>
      <c r="K1" s="38" t="s">
        <v>436</v>
      </c>
    </row>
    <row r="2" spans="1:22" x14ac:dyDescent="0.25">
      <c r="A2" s="111" t="s">
        <v>510</v>
      </c>
      <c r="B2" s="38">
        <f t="shared" ref="B2:K2" si="0">SUBTOTAL(9,B4:B50)</f>
        <v>32</v>
      </c>
      <c r="C2" s="38">
        <f t="shared" si="0"/>
        <v>12</v>
      </c>
      <c r="D2" s="38">
        <f t="shared" si="0"/>
        <v>8</v>
      </c>
      <c r="E2" s="38">
        <f t="shared" si="0"/>
        <v>12</v>
      </c>
      <c r="F2" s="38">
        <f t="shared" si="0"/>
        <v>37</v>
      </c>
      <c r="G2" s="38">
        <f t="shared" si="0"/>
        <v>37</v>
      </c>
      <c r="H2" s="38">
        <f t="shared" si="0"/>
        <v>0</v>
      </c>
      <c r="I2">
        <f t="shared" si="0"/>
        <v>2</v>
      </c>
      <c r="J2">
        <f t="shared" si="0"/>
        <v>6</v>
      </c>
      <c r="K2">
        <f t="shared" si="0"/>
        <v>52</v>
      </c>
    </row>
    <row r="3" spans="1:22" outlineLevel="1" collapsed="1" x14ac:dyDescent="0.25">
      <c r="A3" s="111" t="s">
        <v>1205</v>
      </c>
      <c r="B3" s="38">
        <f t="shared" ref="B3:K3" si="1">SUBTOTAL(9,B4:B5)</f>
        <v>2</v>
      </c>
      <c r="C3" s="38">
        <f t="shared" si="1"/>
        <v>0</v>
      </c>
      <c r="D3" s="38">
        <f t="shared" si="1"/>
        <v>1</v>
      </c>
      <c r="E3" s="38">
        <f t="shared" si="1"/>
        <v>1</v>
      </c>
      <c r="F3" s="38">
        <f t="shared" si="1"/>
        <v>3</v>
      </c>
      <c r="G3" s="38">
        <f t="shared" si="1"/>
        <v>5</v>
      </c>
      <c r="H3" s="38">
        <f t="shared" si="1"/>
        <v>-2</v>
      </c>
      <c r="I3">
        <f t="shared" si="1"/>
        <v>1</v>
      </c>
      <c r="J3">
        <f t="shared" si="1"/>
        <v>0</v>
      </c>
      <c r="K3">
        <f t="shared" si="1"/>
        <v>2</v>
      </c>
      <c r="M3">
        <v>2</v>
      </c>
      <c r="N3">
        <v>0</v>
      </c>
      <c r="O3">
        <v>1</v>
      </c>
      <c r="P3">
        <v>1</v>
      </c>
      <c r="Q3">
        <v>3</v>
      </c>
      <c r="R3">
        <v>5</v>
      </c>
      <c r="S3">
        <v>-2</v>
      </c>
      <c r="T3">
        <v>1</v>
      </c>
      <c r="U3">
        <v>0</v>
      </c>
      <c r="V3">
        <v>2</v>
      </c>
    </row>
    <row r="4" spans="1:22" hidden="1" outlineLevel="2" x14ac:dyDescent="0.25">
      <c r="A4" t="s">
        <v>456</v>
      </c>
      <c r="B4" s="38">
        <v>1</v>
      </c>
      <c r="C4" s="38">
        <v>0</v>
      </c>
      <c r="D4" s="38">
        <v>1</v>
      </c>
      <c r="E4" s="38">
        <v>0</v>
      </c>
      <c r="F4" s="38">
        <v>2</v>
      </c>
      <c r="G4" s="38">
        <v>2</v>
      </c>
      <c r="H4" s="38">
        <v>0</v>
      </c>
      <c r="I4">
        <v>1</v>
      </c>
      <c r="J4">
        <v>0</v>
      </c>
      <c r="K4">
        <v>2</v>
      </c>
      <c r="M4">
        <v>1</v>
      </c>
      <c r="N4">
        <v>0</v>
      </c>
      <c r="O4">
        <v>1</v>
      </c>
      <c r="P4">
        <v>0</v>
      </c>
      <c r="Q4">
        <v>2</v>
      </c>
      <c r="R4">
        <v>2</v>
      </c>
      <c r="S4">
        <v>0</v>
      </c>
      <c r="T4">
        <v>1</v>
      </c>
      <c r="U4">
        <v>0</v>
      </c>
      <c r="V4">
        <v>2</v>
      </c>
    </row>
    <row r="5" spans="1:22" hidden="1" outlineLevel="2" x14ac:dyDescent="0.25">
      <c r="A5" t="s">
        <v>456</v>
      </c>
      <c r="B5" s="38">
        <v>1</v>
      </c>
      <c r="C5" s="38">
        <v>0</v>
      </c>
      <c r="D5" s="38">
        <v>0</v>
      </c>
      <c r="E5" s="38">
        <v>1</v>
      </c>
      <c r="F5" s="38">
        <v>1</v>
      </c>
      <c r="G5" s="38">
        <v>3</v>
      </c>
      <c r="H5" s="38">
        <v>-2</v>
      </c>
      <c r="I5">
        <v>0</v>
      </c>
      <c r="J5">
        <v>0</v>
      </c>
      <c r="K5">
        <v>0</v>
      </c>
      <c r="M5">
        <v>1</v>
      </c>
      <c r="N5">
        <v>0</v>
      </c>
      <c r="O5">
        <v>0</v>
      </c>
      <c r="P5">
        <v>1</v>
      </c>
      <c r="Q5">
        <v>1</v>
      </c>
      <c r="R5">
        <v>3</v>
      </c>
      <c r="S5">
        <v>-2</v>
      </c>
      <c r="T5">
        <v>0</v>
      </c>
      <c r="U5">
        <v>0</v>
      </c>
      <c r="V5">
        <v>0</v>
      </c>
    </row>
    <row r="6" spans="1:22" outlineLevel="1" collapsed="1" x14ac:dyDescent="0.25">
      <c r="A6" s="111" t="s">
        <v>1206</v>
      </c>
      <c r="B6" s="38">
        <f t="shared" ref="B6:K6" si="2">SUBTOTAL(9,B7:B8)</f>
        <v>2</v>
      </c>
      <c r="C6" s="38">
        <f t="shared" si="2"/>
        <v>1</v>
      </c>
      <c r="D6" s="38">
        <f t="shared" si="2"/>
        <v>0</v>
      </c>
      <c r="E6" s="38">
        <f t="shared" si="2"/>
        <v>1</v>
      </c>
      <c r="F6" s="38">
        <f t="shared" si="2"/>
        <v>5</v>
      </c>
      <c r="G6" s="38">
        <f t="shared" si="2"/>
        <v>3</v>
      </c>
      <c r="H6" s="38">
        <f t="shared" si="2"/>
        <v>2</v>
      </c>
      <c r="I6">
        <f t="shared" si="2"/>
        <v>0</v>
      </c>
      <c r="J6">
        <f t="shared" si="2"/>
        <v>1</v>
      </c>
      <c r="K6">
        <f t="shared" si="2"/>
        <v>4</v>
      </c>
      <c r="M6">
        <v>2</v>
      </c>
      <c r="N6">
        <v>1</v>
      </c>
      <c r="O6">
        <v>0</v>
      </c>
      <c r="P6">
        <v>1</v>
      </c>
      <c r="Q6">
        <v>5</v>
      </c>
      <c r="R6">
        <v>3</v>
      </c>
      <c r="S6">
        <v>2</v>
      </c>
      <c r="T6">
        <v>0</v>
      </c>
      <c r="U6">
        <v>1</v>
      </c>
      <c r="V6">
        <v>4</v>
      </c>
    </row>
    <row r="7" spans="1:22" hidden="1" outlineLevel="2" x14ac:dyDescent="0.25">
      <c r="A7" t="s">
        <v>363</v>
      </c>
      <c r="B7" s="38">
        <v>1</v>
      </c>
      <c r="C7" s="38">
        <v>1</v>
      </c>
      <c r="D7" s="38">
        <v>0</v>
      </c>
      <c r="E7" s="38">
        <v>0</v>
      </c>
      <c r="F7" s="38">
        <v>3</v>
      </c>
      <c r="G7" s="38">
        <v>0</v>
      </c>
      <c r="H7" s="38">
        <v>3</v>
      </c>
      <c r="I7">
        <v>0</v>
      </c>
      <c r="J7">
        <v>1</v>
      </c>
      <c r="K7">
        <v>4</v>
      </c>
      <c r="M7">
        <v>1</v>
      </c>
      <c r="N7">
        <v>1</v>
      </c>
      <c r="O7">
        <v>0</v>
      </c>
      <c r="P7">
        <v>0</v>
      </c>
      <c r="Q7">
        <v>3</v>
      </c>
      <c r="R7">
        <v>0</v>
      </c>
      <c r="S7">
        <v>3</v>
      </c>
      <c r="T7">
        <v>0</v>
      </c>
      <c r="U7">
        <v>1</v>
      </c>
      <c r="V7">
        <v>4</v>
      </c>
    </row>
    <row r="8" spans="1:22" hidden="1" outlineLevel="2" x14ac:dyDescent="0.25">
      <c r="A8" t="s">
        <v>363</v>
      </c>
      <c r="B8" s="38">
        <v>1</v>
      </c>
      <c r="C8" s="38">
        <v>0</v>
      </c>
      <c r="D8" s="38">
        <v>0</v>
      </c>
      <c r="E8" s="38">
        <v>1</v>
      </c>
      <c r="F8" s="38">
        <v>2</v>
      </c>
      <c r="G8" s="38">
        <v>3</v>
      </c>
      <c r="H8" s="38">
        <v>-1</v>
      </c>
      <c r="I8">
        <v>0</v>
      </c>
      <c r="J8">
        <v>0</v>
      </c>
      <c r="K8">
        <v>0</v>
      </c>
      <c r="M8">
        <v>1</v>
      </c>
      <c r="N8">
        <v>0</v>
      </c>
      <c r="O8">
        <v>0</v>
      </c>
      <c r="P8">
        <v>1</v>
      </c>
      <c r="Q8">
        <v>2</v>
      </c>
      <c r="R8">
        <v>3</v>
      </c>
      <c r="S8">
        <v>-1</v>
      </c>
      <c r="T8">
        <v>0</v>
      </c>
      <c r="U8">
        <v>0</v>
      </c>
      <c r="V8">
        <v>0</v>
      </c>
    </row>
    <row r="9" spans="1:22" outlineLevel="1" collapsed="1" x14ac:dyDescent="0.25">
      <c r="A9" s="111" t="s">
        <v>1207</v>
      </c>
      <c r="B9" s="38">
        <f t="shared" ref="B9:K9" si="3">SUBTOTAL(9,B10:B11)</f>
        <v>2</v>
      </c>
      <c r="C9" s="38">
        <f t="shared" si="3"/>
        <v>2</v>
      </c>
      <c r="D9" s="38">
        <f t="shared" si="3"/>
        <v>0</v>
      </c>
      <c r="E9" s="38">
        <f t="shared" si="3"/>
        <v>0</v>
      </c>
      <c r="F9" s="38">
        <f t="shared" si="3"/>
        <v>4</v>
      </c>
      <c r="G9" s="38">
        <f t="shared" si="3"/>
        <v>2</v>
      </c>
      <c r="H9" s="38">
        <f t="shared" si="3"/>
        <v>2</v>
      </c>
      <c r="I9">
        <f t="shared" si="3"/>
        <v>0</v>
      </c>
      <c r="J9">
        <f t="shared" si="3"/>
        <v>1</v>
      </c>
      <c r="K9">
        <f t="shared" si="3"/>
        <v>7</v>
      </c>
      <c r="M9">
        <v>2</v>
      </c>
      <c r="N9">
        <v>2</v>
      </c>
      <c r="O9">
        <v>0</v>
      </c>
      <c r="P9">
        <v>0</v>
      </c>
      <c r="Q9">
        <v>4</v>
      </c>
      <c r="R9">
        <v>2</v>
      </c>
      <c r="S9">
        <v>2</v>
      </c>
      <c r="T9">
        <v>0</v>
      </c>
      <c r="U9">
        <v>1</v>
      </c>
      <c r="V9">
        <v>7</v>
      </c>
    </row>
    <row r="10" spans="1:22" hidden="1" outlineLevel="2" x14ac:dyDescent="0.25">
      <c r="A10" t="s">
        <v>451</v>
      </c>
      <c r="B10" s="38">
        <v>1</v>
      </c>
      <c r="C10" s="38">
        <v>1</v>
      </c>
      <c r="D10" s="38">
        <v>0</v>
      </c>
      <c r="E10" s="38">
        <v>0</v>
      </c>
      <c r="F10" s="38">
        <v>3</v>
      </c>
      <c r="G10" s="38">
        <v>2</v>
      </c>
      <c r="H10" s="38">
        <v>1</v>
      </c>
      <c r="I10">
        <v>0</v>
      </c>
      <c r="J10">
        <v>1</v>
      </c>
      <c r="K10">
        <v>4</v>
      </c>
      <c r="M10">
        <v>1</v>
      </c>
      <c r="N10">
        <v>1</v>
      </c>
      <c r="O10">
        <v>0</v>
      </c>
      <c r="P10">
        <v>0</v>
      </c>
      <c r="Q10">
        <v>3</v>
      </c>
      <c r="R10">
        <v>2</v>
      </c>
      <c r="S10">
        <v>1</v>
      </c>
      <c r="T10">
        <v>0</v>
      </c>
      <c r="U10">
        <v>1</v>
      </c>
      <c r="V10">
        <v>4</v>
      </c>
    </row>
    <row r="11" spans="1:22" hidden="1" outlineLevel="2" x14ac:dyDescent="0.25">
      <c r="A11" t="s">
        <v>451</v>
      </c>
      <c r="B11" s="38">
        <v>1</v>
      </c>
      <c r="C11" s="38">
        <v>1</v>
      </c>
      <c r="D11" s="38">
        <v>0</v>
      </c>
      <c r="E11" s="38">
        <v>0</v>
      </c>
      <c r="F11" s="38">
        <v>1</v>
      </c>
      <c r="G11" s="38">
        <v>0</v>
      </c>
      <c r="H11" s="38">
        <v>1</v>
      </c>
      <c r="I11">
        <v>0</v>
      </c>
      <c r="J11">
        <v>0</v>
      </c>
      <c r="K11">
        <v>3</v>
      </c>
      <c r="M11">
        <v>1</v>
      </c>
      <c r="N11">
        <v>1</v>
      </c>
      <c r="O11">
        <v>0</v>
      </c>
      <c r="P11">
        <v>0</v>
      </c>
      <c r="Q11">
        <v>1</v>
      </c>
      <c r="R11">
        <v>0</v>
      </c>
      <c r="S11">
        <v>1</v>
      </c>
      <c r="T11">
        <v>0</v>
      </c>
      <c r="U11">
        <v>0</v>
      </c>
      <c r="V11">
        <v>3</v>
      </c>
    </row>
    <row r="12" spans="1:22" outlineLevel="1" collapsed="1" x14ac:dyDescent="0.25">
      <c r="A12" s="111" t="s">
        <v>1208</v>
      </c>
      <c r="B12" s="38">
        <f t="shared" ref="B12:K12" si="4">SUBTOTAL(9,B13:B14)</f>
        <v>2</v>
      </c>
      <c r="C12" s="38">
        <f t="shared" si="4"/>
        <v>1</v>
      </c>
      <c r="D12" s="38">
        <f t="shared" si="4"/>
        <v>0</v>
      </c>
      <c r="E12" s="38">
        <f t="shared" si="4"/>
        <v>1</v>
      </c>
      <c r="F12" s="38">
        <f t="shared" si="4"/>
        <v>1</v>
      </c>
      <c r="G12" s="38">
        <f t="shared" si="4"/>
        <v>3</v>
      </c>
      <c r="H12" s="38">
        <f t="shared" si="4"/>
        <v>-2</v>
      </c>
      <c r="I12">
        <f t="shared" si="4"/>
        <v>0</v>
      </c>
      <c r="J12">
        <f t="shared" si="4"/>
        <v>0</v>
      </c>
      <c r="K12">
        <f t="shared" si="4"/>
        <v>3</v>
      </c>
      <c r="M12">
        <v>2</v>
      </c>
      <c r="N12">
        <v>1</v>
      </c>
      <c r="O12">
        <v>0</v>
      </c>
      <c r="P12">
        <v>1</v>
      </c>
      <c r="Q12">
        <v>1</v>
      </c>
      <c r="R12">
        <v>3</v>
      </c>
      <c r="S12">
        <v>-2</v>
      </c>
      <c r="T12">
        <v>0</v>
      </c>
      <c r="U12">
        <v>0</v>
      </c>
      <c r="V12">
        <v>3</v>
      </c>
    </row>
    <row r="13" spans="1:22" hidden="1" outlineLevel="2" x14ac:dyDescent="0.25">
      <c r="A13" t="s">
        <v>446</v>
      </c>
      <c r="B13" s="38">
        <v>1</v>
      </c>
      <c r="C13" s="38">
        <v>1</v>
      </c>
      <c r="D13" s="38">
        <v>0</v>
      </c>
      <c r="E13" s="38">
        <v>0</v>
      </c>
      <c r="F13" s="38">
        <v>1</v>
      </c>
      <c r="G13" s="38">
        <v>0</v>
      </c>
      <c r="H13" s="38">
        <v>1</v>
      </c>
      <c r="I13">
        <v>0</v>
      </c>
      <c r="J13">
        <v>0</v>
      </c>
      <c r="K13">
        <v>3</v>
      </c>
      <c r="M13">
        <v>1</v>
      </c>
      <c r="N13">
        <v>1</v>
      </c>
      <c r="O13">
        <v>0</v>
      </c>
      <c r="P13">
        <v>0</v>
      </c>
      <c r="Q13">
        <v>1</v>
      </c>
      <c r="R13">
        <v>0</v>
      </c>
      <c r="S13">
        <v>1</v>
      </c>
      <c r="T13">
        <v>0</v>
      </c>
      <c r="U13">
        <v>0</v>
      </c>
      <c r="V13">
        <v>3</v>
      </c>
    </row>
    <row r="14" spans="1:22" hidden="1" outlineLevel="2" x14ac:dyDescent="0.25">
      <c r="A14" t="s">
        <v>446</v>
      </c>
      <c r="B14" s="38">
        <v>1</v>
      </c>
      <c r="C14" s="38">
        <v>0</v>
      </c>
      <c r="D14" s="38">
        <v>0</v>
      </c>
      <c r="E14" s="38">
        <v>1</v>
      </c>
      <c r="F14" s="38">
        <v>0</v>
      </c>
      <c r="G14" s="38">
        <v>3</v>
      </c>
      <c r="H14" s="38">
        <v>-3</v>
      </c>
      <c r="I14">
        <v>0</v>
      </c>
      <c r="J14">
        <v>0</v>
      </c>
      <c r="K14">
        <v>0</v>
      </c>
      <c r="M14">
        <v>1</v>
      </c>
      <c r="N14">
        <v>0</v>
      </c>
      <c r="O14">
        <v>0</v>
      </c>
      <c r="P14">
        <v>1</v>
      </c>
      <c r="Q14">
        <v>0</v>
      </c>
      <c r="R14">
        <v>3</v>
      </c>
      <c r="S14">
        <v>-3</v>
      </c>
      <c r="T14">
        <v>0</v>
      </c>
      <c r="U14">
        <v>0</v>
      </c>
      <c r="V14">
        <v>0</v>
      </c>
    </row>
    <row r="15" spans="1:22" outlineLevel="1" collapsed="1" x14ac:dyDescent="0.25">
      <c r="A15" s="111" t="s">
        <v>1209</v>
      </c>
      <c r="B15" s="38">
        <f t="shared" ref="B15:K15" si="5">SUBTOTAL(9,B16:B17)</f>
        <v>2</v>
      </c>
      <c r="C15" s="38">
        <f t="shared" si="5"/>
        <v>0</v>
      </c>
      <c r="D15" s="38">
        <f t="shared" si="5"/>
        <v>1</v>
      </c>
      <c r="E15" s="38">
        <f t="shared" si="5"/>
        <v>1</v>
      </c>
      <c r="F15" s="38">
        <f t="shared" si="5"/>
        <v>0</v>
      </c>
      <c r="G15" s="38">
        <f t="shared" si="5"/>
        <v>3</v>
      </c>
      <c r="H15" s="38">
        <f t="shared" si="5"/>
        <v>-3</v>
      </c>
      <c r="I15">
        <f t="shared" si="5"/>
        <v>0</v>
      </c>
      <c r="J15">
        <f t="shared" si="5"/>
        <v>0</v>
      </c>
      <c r="K15">
        <f t="shared" si="5"/>
        <v>1</v>
      </c>
      <c r="M15">
        <v>2</v>
      </c>
      <c r="N15">
        <v>0</v>
      </c>
      <c r="O15">
        <v>1</v>
      </c>
      <c r="P15">
        <v>1</v>
      </c>
      <c r="Q15">
        <v>0</v>
      </c>
      <c r="R15">
        <v>3</v>
      </c>
      <c r="S15">
        <v>-3</v>
      </c>
      <c r="T15">
        <v>0</v>
      </c>
      <c r="U15">
        <v>0</v>
      </c>
      <c r="V15">
        <v>1</v>
      </c>
    </row>
    <row r="16" spans="1:22" hidden="1" outlineLevel="2" x14ac:dyDescent="0.25">
      <c r="A16" t="s">
        <v>448</v>
      </c>
      <c r="B16" s="38">
        <v>1</v>
      </c>
      <c r="C16" s="38">
        <v>0</v>
      </c>
      <c r="D16" s="38">
        <v>0</v>
      </c>
      <c r="E16" s="38">
        <v>1</v>
      </c>
      <c r="F16" s="38">
        <v>0</v>
      </c>
      <c r="G16" s="38">
        <v>3</v>
      </c>
      <c r="H16" s="38">
        <v>-3</v>
      </c>
      <c r="I16">
        <v>0</v>
      </c>
      <c r="J16">
        <v>0</v>
      </c>
      <c r="K16">
        <v>0</v>
      </c>
      <c r="M16">
        <v>1</v>
      </c>
      <c r="N16">
        <v>0</v>
      </c>
      <c r="O16">
        <v>0</v>
      </c>
      <c r="P16">
        <v>1</v>
      </c>
      <c r="Q16">
        <v>0</v>
      </c>
      <c r="R16">
        <v>3</v>
      </c>
      <c r="S16">
        <v>-3</v>
      </c>
      <c r="T16">
        <v>0</v>
      </c>
      <c r="U16">
        <v>0</v>
      </c>
      <c r="V16">
        <v>0</v>
      </c>
    </row>
    <row r="17" spans="1:22" hidden="1" outlineLevel="2" x14ac:dyDescent="0.25">
      <c r="A17" t="s">
        <v>448</v>
      </c>
      <c r="B17" s="38">
        <v>1</v>
      </c>
      <c r="C17" s="38">
        <v>0</v>
      </c>
      <c r="D17" s="38">
        <v>1</v>
      </c>
      <c r="E17" s="38">
        <v>0</v>
      </c>
      <c r="F17" s="38">
        <v>0</v>
      </c>
      <c r="G17" s="38">
        <v>0</v>
      </c>
      <c r="H17" s="38">
        <v>0</v>
      </c>
      <c r="I17">
        <v>0</v>
      </c>
      <c r="J17">
        <v>0</v>
      </c>
      <c r="K17">
        <v>1</v>
      </c>
      <c r="M17">
        <v>1</v>
      </c>
      <c r="N17">
        <v>0</v>
      </c>
      <c r="O17">
        <v>1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1</v>
      </c>
    </row>
    <row r="18" spans="1:22" outlineLevel="1" collapsed="1" x14ac:dyDescent="0.25">
      <c r="A18" s="111" t="s">
        <v>1210</v>
      </c>
      <c r="B18" s="38">
        <f t="shared" ref="B18:K18" si="6">SUBTOTAL(9,B19:B20)</f>
        <v>2</v>
      </c>
      <c r="C18" s="38">
        <f t="shared" si="6"/>
        <v>0</v>
      </c>
      <c r="D18" s="38">
        <f t="shared" si="6"/>
        <v>1</v>
      </c>
      <c r="E18" s="38">
        <f t="shared" si="6"/>
        <v>1</v>
      </c>
      <c r="F18" s="38">
        <f t="shared" si="6"/>
        <v>0</v>
      </c>
      <c r="G18" s="38">
        <f t="shared" si="6"/>
        <v>1</v>
      </c>
      <c r="H18" s="38">
        <f t="shared" si="6"/>
        <v>-1</v>
      </c>
      <c r="I18">
        <f t="shared" si="6"/>
        <v>0</v>
      </c>
      <c r="J18">
        <f t="shared" si="6"/>
        <v>0</v>
      </c>
      <c r="K18">
        <f t="shared" si="6"/>
        <v>1</v>
      </c>
      <c r="M18">
        <v>2</v>
      </c>
      <c r="N18">
        <v>0</v>
      </c>
      <c r="O18">
        <v>1</v>
      </c>
      <c r="P18">
        <v>1</v>
      </c>
      <c r="Q18">
        <v>0</v>
      </c>
      <c r="R18">
        <v>1</v>
      </c>
      <c r="S18">
        <v>-1</v>
      </c>
      <c r="T18">
        <v>0</v>
      </c>
      <c r="U18">
        <v>0</v>
      </c>
      <c r="V18">
        <v>1</v>
      </c>
    </row>
    <row r="19" spans="1:22" hidden="1" outlineLevel="2" x14ac:dyDescent="0.25">
      <c r="A19" t="s">
        <v>457</v>
      </c>
      <c r="B19" s="38">
        <v>1</v>
      </c>
      <c r="C19" s="38">
        <v>0</v>
      </c>
      <c r="D19" s="38">
        <v>1</v>
      </c>
      <c r="E19" s="38">
        <v>0</v>
      </c>
      <c r="F19" s="38">
        <v>0</v>
      </c>
      <c r="G19" s="38">
        <v>0</v>
      </c>
      <c r="H19" s="38">
        <v>0</v>
      </c>
      <c r="I19">
        <v>0</v>
      </c>
      <c r="J19">
        <v>0</v>
      </c>
      <c r="K19">
        <v>1</v>
      </c>
      <c r="M19">
        <v>1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</v>
      </c>
    </row>
    <row r="20" spans="1:22" hidden="1" outlineLevel="2" x14ac:dyDescent="0.25">
      <c r="A20" t="s">
        <v>457</v>
      </c>
      <c r="B20" s="38">
        <v>1</v>
      </c>
      <c r="C20" s="38">
        <v>0</v>
      </c>
      <c r="D20" s="38">
        <v>0</v>
      </c>
      <c r="E20" s="38">
        <v>1</v>
      </c>
      <c r="F20" s="38">
        <v>0</v>
      </c>
      <c r="G20" s="38">
        <v>1</v>
      </c>
      <c r="H20" s="38">
        <v>-1</v>
      </c>
      <c r="I20">
        <v>0</v>
      </c>
      <c r="J20">
        <v>0</v>
      </c>
      <c r="K20">
        <v>0</v>
      </c>
      <c r="M20">
        <v>1</v>
      </c>
      <c r="N20">
        <v>0</v>
      </c>
      <c r="O20">
        <v>0</v>
      </c>
      <c r="P20">
        <v>1</v>
      </c>
      <c r="Q20">
        <v>0</v>
      </c>
      <c r="R20">
        <v>1</v>
      </c>
      <c r="S20">
        <v>-1</v>
      </c>
      <c r="T20">
        <v>0</v>
      </c>
      <c r="U20">
        <v>0</v>
      </c>
      <c r="V20">
        <v>0</v>
      </c>
    </row>
    <row r="21" spans="1:22" outlineLevel="1" collapsed="1" x14ac:dyDescent="0.25">
      <c r="A21" s="111" t="s">
        <v>1211</v>
      </c>
      <c r="B21" s="38">
        <f t="shared" ref="B21:K21" si="7">SUBTOTAL(9,B22:B23)</f>
        <v>2</v>
      </c>
      <c r="C21" s="38">
        <f t="shared" si="7"/>
        <v>1</v>
      </c>
      <c r="D21" s="38">
        <f t="shared" si="7"/>
        <v>0</v>
      </c>
      <c r="E21" s="38">
        <f t="shared" si="7"/>
        <v>1</v>
      </c>
      <c r="F21" s="38">
        <f t="shared" si="7"/>
        <v>2</v>
      </c>
      <c r="G21" s="38">
        <f t="shared" si="7"/>
        <v>1</v>
      </c>
      <c r="H21" s="38">
        <f t="shared" si="7"/>
        <v>1</v>
      </c>
      <c r="I21" s="38">
        <f t="shared" si="7"/>
        <v>0</v>
      </c>
      <c r="J21" s="38">
        <f t="shared" si="7"/>
        <v>0</v>
      </c>
      <c r="K21" s="38">
        <f t="shared" si="7"/>
        <v>3</v>
      </c>
      <c r="M21" s="38">
        <v>2</v>
      </c>
      <c r="N21" s="38">
        <v>1</v>
      </c>
      <c r="O21" s="38">
        <v>0</v>
      </c>
      <c r="P21" s="38">
        <v>1</v>
      </c>
      <c r="Q21" s="38">
        <v>2</v>
      </c>
      <c r="R21" s="38">
        <v>1</v>
      </c>
      <c r="S21" s="38">
        <v>1</v>
      </c>
      <c r="T21" s="38">
        <v>0</v>
      </c>
      <c r="U21" s="38">
        <v>0</v>
      </c>
      <c r="V21" s="38">
        <v>3</v>
      </c>
    </row>
    <row r="22" spans="1:22" hidden="1" outlineLevel="2" x14ac:dyDescent="0.25">
      <c r="A22" t="s">
        <v>453</v>
      </c>
      <c r="B22" s="38">
        <v>1</v>
      </c>
      <c r="C22" s="38">
        <v>0</v>
      </c>
      <c r="D22" s="38">
        <v>0</v>
      </c>
      <c r="E22" s="38">
        <v>1</v>
      </c>
      <c r="F22" s="38">
        <v>0</v>
      </c>
      <c r="G22" s="38">
        <v>1</v>
      </c>
      <c r="H22" s="38">
        <v>-1</v>
      </c>
      <c r="I22" s="38">
        <v>0</v>
      </c>
      <c r="J22" s="38">
        <v>0</v>
      </c>
      <c r="K22" s="38">
        <v>0</v>
      </c>
      <c r="M22" s="38">
        <v>1</v>
      </c>
      <c r="N22" s="38">
        <v>0</v>
      </c>
      <c r="O22" s="38">
        <v>0</v>
      </c>
      <c r="P22" s="38">
        <v>1</v>
      </c>
      <c r="Q22" s="38">
        <v>0</v>
      </c>
      <c r="R22" s="38">
        <v>1</v>
      </c>
      <c r="S22" s="38">
        <v>-1</v>
      </c>
      <c r="T22" s="38">
        <v>0</v>
      </c>
      <c r="U22" s="38">
        <v>0</v>
      </c>
      <c r="V22" s="38">
        <v>0</v>
      </c>
    </row>
    <row r="23" spans="1:22" hidden="1" outlineLevel="2" x14ac:dyDescent="0.25">
      <c r="A23" t="s">
        <v>453</v>
      </c>
      <c r="B23" s="38">
        <v>1</v>
      </c>
      <c r="C23" s="38">
        <v>1</v>
      </c>
      <c r="D23" s="38">
        <v>0</v>
      </c>
      <c r="E23" s="38">
        <v>0</v>
      </c>
      <c r="F23" s="38">
        <v>2</v>
      </c>
      <c r="G23" s="38">
        <v>0</v>
      </c>
      <c r="H23" s="38">
        <v>2</v>
      </c>
      <c r="I23">
        <v>0</v>
      </c>
      <c r="J23">
        <v>0</v>
      </c>
      <c r="K23">
        <v>3</v>
      </c>
      <c r="M23">
        <v>1</v>
      </c>
      <c r="N23">
        <v>1</v>
      </c>
      <c r="O23">
        <v>0</v>
      </c>
      <c r="P23">
        <v>0</v>
      </c>
      <c r="Q23">
        <v>2</v>
      </c>
      <c r="R23">
        <v>0</v>
      </c>
      <c r="S23">
        <v>2</v>
      </c>
      <c r="T23">
        <v>0</v>
      </c>
      <c r="U23">
        <v>0</v>
      </c>
      <c r="V23">
        <v>3</v>
      </c>
    </row>
    <row r="24" spans="1:22" outlineLevel="1" collapsed="1" x14ac:dyDescent="0.25">
      <c r="A24" s="111" t="s">
        <v>1212</v>
      </c>
      <c r="B24" s="38">
        <f t="shared" ref="B24:K24" si="8">SUBTOTAL(9,B25:B26)</f>
        <v>2</v>
      </c>
      <c r="C24" s="38">
        <f t="shared" si="8"/>
        <v>1</v>
      </c>
      <c r="D24" s="38">
        <f t="shared" si="8"/>
        <v>1</v>
      </c>
      <c r="E24" s="38">
        <f t="shared" si="8"/>
        <v>0</v>
      </c>
      <c r="F24" s="38">
        <f t="shared" si="8"/>
        <v>3</v>
      </c>
      <c r="G24" s="38">
        <f t="shared" si="8"/>
        <v>1</v>
      </c>
      <c r="H24" s="38">
        <f t="shared" si="8"/>
        <v>2</v>
      </c>
      <c r="I24">
        <f t="shared" si="8"/>
        <v>0</v>
      </c>
      <c r="J24">
        <f t="shared" si="8"/>
        <v>1</v>
      </c>
      <c r="K24">
        <f t="shared" si="8"/>
        <v>5</v>
      </c>
      <c r="M24">
        <v>2</v>
      </c>
      <c r="N24">
        <v>1</v>
      </c>
      <c r="O24">
        <v>1</v>
      </c>
      <c r="P24">
        <v>0</v>
      </c>
      <c r="Q24">
        <v>3</v>
      </c>
      <c r="R24">
        <v>1</v>
      </c>
      <c r="S24">
        <v>2</v>
      </c>
      <c r="T24">
        <v>0</v>
      </c>
      <c r="U24">
        <v>1</v>
      </c>
      <c r="V24">
        <v>5</v>
      </c>
    </row>
    <row r="25" spans="1:22" hidden="1" outlineLevel="2" x14ac:dyDescent="0.25">
      <c r="A25" t="s">
        <v>447</v>
      </c>
      <c r="B25" s="38">
        <v>1</v>
      </c>
      <c r="C25" s="38">
        <v>1</v>
      </c>
      <c r="D25" s="38">
        <v>0</v>
      </c>
      <c r="E25" s="38">
        <v>0</v>
      </c>
      <c r="F25" s="38">
        <v>3</v>
      </c>
      <c r="G25" s="38">
        <v>1</v>
      </c>
      <c r="H25" s="38">
        <v>2</v>
      </c>
      <c r="I25">
        <v>0</v>
      </c>
      <c r="J25">
        <v>1</v>
      </c>
      <c r="K25">
        <v>4</v>
      </c>
      <c r="M25">
        <v>1</v>
      </c>
      <c r="N25">
        <v>1</v>
      </c>
      <c r="O25">
        <v>0</v>
      </c>
      <c r="P25">
        <v>0</v>
      </c>
      <c r="Q25">
        <v>3</v>
      </c>
      <c r="R25">
        <v>1</v>
      </c>
      <c r="S25">
        <v>2</v>
      </c>
      <c r="T25">
        <v>0</v>
      </c>
      <c r="U25">
        <v>1</v>
      </c>
      <c r="V25">
        <v>4</v>
      </c>
    </row>
    <row r="26" spans="1:22" hidden="1" outlineLevel="2" x14ac:dyDescent="0.25">
      <c r="A26" t="s">
        <v>447</v>
      </c>
      <c r="B26" s="38">
        <v>1</v>
      </c>
      <c r="C26" s="38">
        <v>0</v>
      </c>
      <c r="D26" s="38">
        <v>1</v>
      </c>
      <c r="E26" s="38">
        <v>0</v>
      </c>
      <c r="F26" s="38">
        <v>0</v>
      </c>
      <c r="G26" s="38">
        <v>0</v>
      </c>
      <c r="H26" s="38">
        <v>0</v>
      </c>
      <c r="I26">
        <v>0</v>
      </c>
      <c r="J26">
        <v>0</v>
      </c>
      <c r="K26">
        <v>1</v>
      </c>
      <c r="M26">
        <v>1</v>
      </c>
      <c r="N26">
        <v>0</v>
      </c>
      <c r="O26">
        <v>1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1</v>
      </c>
    </row>
    <row r="27" spans="1:22" outlineLevel="1" collapsed="1" x14ac:dyDescent="0.25">
      <c r="A27" s="111" t="s">
        <v>1213</v>
      </c>
      <c r="B27" s="38">
        <f t="shared" ref="B27:K27" si="9">SUBTOTAL(9,B28:B29)</f>
        <v>2</v>
      </c>
      <c r="C27" s="38">
        <f t="shared" si="9"/>
        <v>0</v>
      </c>
      <c r="D27" s="38">
        <f t="shared" si="9"/>
        <v>0</v>
      </c>
      <c r="E27" s="38">
        <f t="shared" si="9"/>
        <v>2</v>
      </c>
      <c r="F27" s="38">
        <f t="shared" si="9"/>
        <v>1</v>
      </c>
      <c r="G27" s="38">
        <f t="shared" si="9"/>
        <v>5</v>
      </c>
      <c r="H27" s="38">
        <f t="shared" si="9"/>
        <v>-4</v>
      </c>
      <c r="I27">
        <f t="shared" si="9"/>
        <v>0</v>
      </c>
      <c r="J27">
        <f t="shared" si="9"/>
        <v>0</v>
      </c>
      <c r="K27">
        <f t="shared" si="9"/>
        <v>0</v>
      </c>
      <c r="M27">
        <v>2</v>
      </c>
      <c r="N27">
        <v>0</v>
      </c>
      <c r="O27">
        <v>0</v>
      </c>
      <c r="P27">
        <v>2</v>
      </c>
      <c r="Q27">
        <v>1</v>
      </c>
      <c r="R27">
        <v>5</v>
      </c>
      <c r="S27">
        <v>-4</v>
      </c>
      <c r="T27">
        <v>0</v>
      </c>
      <c r="U27">
        <v>0</v>
      </c>
      <c r="V27">
        <v>0</v>
      </c>
    </row>
    <row r="28" spans="1:22" hidden="1" outlineLevel="2" x14ac:dyDescent="0.25">
      <c r="A28" t="s">
        <v>452</v>
      </c>
      <c r="B28" s="38">
        <v>1</v>
      </c>
      <c r="C28" s="38">
        <v>0</v>
      </c>
      <c r="D28" s="38">
        <v>0</v>
      </c>
      <c r="E28" s="38">
        <v>1</v>
      </c>
      <c r="F28" s="38">
        <v>0</v>
      </c>
      <c r="G28" s="38">
        <v>1</v>
      </c>
      <c r="H28" s="38">
        <v>-1</v>
      </c>
      <c r="I28">
        <v>0</v>
      </c>
      <c r="J28">
        <v>0</v>
      </c>
      <c r="K28">
        <v>0</v>
      </c>
      <c r="M28">
        <v>1</v>
      </c>
      <c r="N28">
        <v>0</v>
      </c>
      <c r="O28">
        <v>0</v>
      </c>
      <c r="P28">
        <v>1</v>
      </c>
      <c r="Q28">
        <v>0</v>
      </c>
      <c r="R28">
        <v>1</v>
      </c>
      <c r="S28">
        <v>-1</v>
      </c>
      <c r="T28">
        <v>0</v>
      </c>
      <c r="U28">
        <v>0</v>
      </c>
      <c r="V28">
        <v>0</v>
      </c>
    </row>
    <row r="29" spans="1:22" hidden="1" outlineLevel="2" x14ac:dyDescent="0.25">
      <c r="A29" t="s">
        <v>452</v>
      </c>
      <c r="B29" s="38">
        <v>1</v>
      </c>
      <c r="C29" s="38">
        <v>0</v>
      </c>
      <c r="D29" s="38">
        <v>0</v>
      </c>
      <c r="E29" s="38">
        <v>1</v>
      </c>
      <c r="F29" s="38">
        <v>1</v>
      </c>
      <c r="G29" s="38">
        <v>4</v>
      </c>
      <c r="H29" s="38">
        <v>-3</v>
      </c>
      <c r="I29">
        <v>0</v>
      </c>
      <c r="J29">
        <v>0</v>
      </c>
      <c r="K29">
        <v>0</v>
      </c>
      <c r="M29">
        <v>1</v>
      </c>
      <c r="N29">
        <v>0</v>
      </c>
      <c r="O29">
        <v>0</v>
      </c>
      <c r="P29">
        <v>1</v>
      </c>
      <c r="Q29">
        <v>1</v>
      </c>
      <c r="R29">
        <v>4</v>
      </c>
      <c r="S29">
        <v>-3</v>
      </c>
      <c r="T29">
        <v>0</v>
      </c>
      <c r="U29">
        <v>0</v>
      </c>
      <c r="V29">
        <v>0</v>
      </c>
    </row>
    <row r="30" spans="1:22" outlineLevel="1" collapsed="1" x14ac:dyDescent="0.25">
      <c r="A30" s="111" t="s">
        <v>1214</v>
      </c>
      <c r="B30" s="38">
        <f t="shared" ref="B30:K30" si="10">SUBTOTAL(9,B31:B32)</f>
        <v>2</v>
      </c>
      <c r="C30" s="38">
        <f t="shared" si="10"/>
        <v>1</v>
      </c>
      <c r="D30" s="38">
        <f t="shared" si="10"/>
        <v>1</v>
      </c>
      <c r="E30" s="38">
        <f t="shared" si="10"/>
        <v>0</v>
      </c>
      <c r="F30" s="38">
        <f t="shared" si="10"/>
        <v>4</v>
      </c>
      <c r="G30" s="38">
        <f t="shared" si="10"/>
        <v>2</v>
      </c>
      <c r="H30" s="38">
        <f t="shared" si="10"/>
        <v>2</v>
      </c>
      <c r="I30">
        <f t="shared" si="10"/>
        <v>1</v>
      </c>
      <c r="J30">
        <f t="shared" si="10"/>
        <v>0</v>
      </c>
      <c r="K30">
        <f t="shared" si="10"/>
        <v>5</v>
      </c>
      <c r="M30">
        <v>2</v>
      </c>
      <c r="N30">
        <v>1</v>
      </c>
      <c r="O30">
        <v>1</v>
      </c>
      <c r="P30">
        <v>0</v>
      </c>
      <c r="Q30">
        <v>4</v>
      </c>
      <c r="R30">
        <v>2</v>
      </c>
      <c r="S30">
        <v>2</v>
      </c>
      <c r="T30">
        <v>1</v>
      </c>
      <c r="U30">
        <v>0</v>
      </c>
      <c r="V30">
        <v>5</v>
      </c>
    </row>
    <row r="31" spans="1:22" hidden="1" outlineLevel="2" x14ac:dyDescent="0.25">
      <c r="A31" t="s">
        <v>388</v>
      </c>
      <c r="B31" s="38">
        <v>1</v>
      </c>
      <c r="C31" s="38">
        <v>1</v>
      </c>
      <c r="D31" s="38">
        <v>0</v>
      </c>
      <c r="E31" s="38">
        <v>0</v>
      </c>
      <c r="F31" s="38">
        <v>2</v>
      </c>
      <c r="G31" s="38">
        <v>0</v>
      </c>
      <c r="H31" s="38">
        <v>2</v>
      </c>
      <c r="I31">
        <v>0</v>
      </c>
      <c r="J31">
        <v>0</v>
      </c>
      <c r="K31">
        <v>3</v>
      </c>
      <c r="M31">
        <v>1</v>
      </c>
      <c r="N31">
        <v>1</v>
      </c>
      <c r="O31">
        <v>0</v>
      </c>
      <c r="P31">
        <v>0</v>
      </c>
      <c r="Q31">
        <v>2</v>
      </c>
      <c r="R31">
        <v>0</v>
      </c>
      <c r="S31">
        <v>2</v>
      </c>
      <c r="T31">
        <v>0</v>
      </c>
      <c r="U31">
        <v>0</v>
      </c>
      <c r="V31">
        <v>3</v>
      </c>
    </row>
    <row r="32" spans="1:22" hidden="1" outlineLevel="2" x14ac:dyDescent="0.25">
      <c r="A32" t="s">
        <v>388</v>
      </c>
      <c r="B32" s="38">
        <v>1</v>
      </c>
      <c r="C32" s="38">
        <v>0</v>
      </c>
      <c r="D32" s="38">
        <v>1</v>
      </c>
      <c r="E32" s="38">
        <v>0</v>
      </c>
      <c r="F32" s="38">
        <v>2</v>
      </c>
      <c r="G32" s="38">
        <v>2</v>
      </c>
      <c r="H32" s="38">
        <v>0</v>
      </c>
      <c r="I32">
        <v>1</v>
      </c>
      <c r="J32">
        <v>0</v>
      </c>
      <c r="K32">
        <v>2</v>
      </c>
      <c r="M32">
        <v>1</v>
      </c>
      <c r="N32">
        <v>0</v>
      </c>
      <c r="O32">
        <v>1</v>
      </c>
      <c r="P32">
        <v>0</v>
      </c>
      <c r="Q32">
        <v>2</v>
      </c>
      <c r="R32">
        <v>2</v>
      </c>
      <c r="S32">
        <v>0</v>
      </c>
      <c r="T32">
        <v>1</v>
      </c>
      <c r="U32">
        <v>0</v>
      </c>
      <c r="V32">
        <v>2</v>
      </c>
    </row>
    <row r="33" spans="1:22" outlineLevel="1" collapsed="1" x14ac:dyDescent="0.25">
      <c r="A33" s="111" t="s">
        <v>1215</v>
      </c>
      <c r="B33" s="38">
        <f t="shared" ref="B33:K33" si="11">SUBTOTAL(9,B34:B35)</f>
        <v>2</v>
      </c>
      <c r="C33" s="38">
        <f t="shared" si="11"/>
        <v>2</v>
      </c>
      <c r="D33" s="38">
        <f t="shared" si="11"/>
        <v>0</v>
      </c>
      <c r="E33" s="38">
        <f t="shared" si="11"/>
        <v>0</v>
      </c>
      <c r="F33" s="38">
        <f t="shared" si="11"/>
        <v>6</v>
      </c>
      <c r="G33" s="38">
        <f t="shared" si="11"/>
        <v>0</v>
      </c>
      <c r="H33" s="38">
        <f t="shared" si="11"/>
        <v>6</v>
      </c>
      <c r="I33">
        <f t="shared" si="11"/>
        <v>0</v>
      </c>
      <c r="J33">
        <f t="shared" si="11"/>
        <v>1</v>
      </c>
      <c r="K33">
        <f t="shared" si="11"/>
        <v>7</v>
      </c>
      <c r="M33">
        <v>2</v>
      </c>
      <c r="N33">
        <v>2</v>
      </c>
      <c r="O33">
        <v>0</v>
      </c>
      <c r="P33">
        <v>0</v>
      </c>
      <c r="Q33">
        <v>6</v>
      </c>
      <c r="R33">
        <v>0</v>
      </c>
      <c r="S33">
        <v>6</v>
      </c>
      <c r="T33">
        <v>0</v>
      </c>
      <c r="U33">
        <v>1</v>
      </c>
      <c r="V33">
        <v>7</v>
      </c>
    </row>
    <row r="34" spans="1:22" hidden="1" outlineLevel="2" x14ac:dyDescent="0.25">
      <c r="A34" t="s">
        <v>454</v>
      </c>
      <c r="B34" s="38">
        <v>1</v>
      </c>
      <c r="C34" s="38">
        <v>1</v>
      </c>
      <c r="D34" s="38">
        <v>0</v>
      </c>
      <c r="E34" s="38">
        <v>0</v>
      </c>
      <c r="F34" s="38">
        <v>4</v>
      </c>
      <c r="G34" s="38">
        <v>0</v>
      </c>
      <c r="H34" s="38">
        <v>4</v>
      </c>
      <c r="I34">
        <v>0</v>
      </c>
      <c r="J34">
        <v>1</v>
      </c>
      <c r="K34">
        <v>4</v>
      </c>
      <c r="M34">
        <v>1</v>
      </c>
      <c r="N34">
        <v>1</v>
      </c>
      <c r="O34">
        <v>0</v>
      </c>
      <c r="P34">
        <v>0</v>
      </c>
      <c r="Q34">
        <v>4</v>
      </c>
      <c r="R34">
        <v>0</v>
      </c>
      <c r="S34">
        <v>4</v>
      </c>
      <c r="T34">
        <v>0</v>
      </c>
      <c r="U34">
        <v>1</v>
      </c>
      <c r="V34">
        <v>4</v>
      </c>
    </row>
    <row r="35" spans="1:22" hidden="1" outlineLevel="2" x14ac:dyDescent="0.25">
      <c r="A35" t="s">
        <v>454</v>
      </c>
      <c r="B35" s="38">
        <v>1</v>
      </c>
      <c r="C35" s="38">
        <v>1</v>
      </c>
      <c r="D35" s="38">
        <v>0</v>
      </c>
      <c r="E35" s="38">
        <v>0</v>
      </c>
      <c r="F35" s="38">
        <v>2</v>
      </c>
      <c r="G35" s="38">
        <v>0</v>
      </c>
      <c r="H35" s="38">
        <v>2</v>
      </c>
      <c r="I35">
        <v>0</v>
      </c>
      <c r="J35">
        <v>0</v>
      </c>
      <c r="K35">
        <v>3</v>
      </c>
      <c r="M35">
        <v>1</v>
      </c>
      <c r="N35">
        <v>1</v>
      </c>
      <c r="O35">
        <v>0</v>
      </c>
      <c r="P35">
        <v>0</v>
      </c>
      <c r="Q35">
        <v>2</v>
      </c>
      <c r="R35">
        <v>0</v>
      </c>
      <c r="S35">
        <v>2</v>
      </c>
      <c r="T35">
        <v>0</v>
      </c>
      <c r="U35">
        <v>0</v>
      </c>
      <c r="V35">
        <v>3</v>
      </c>
    </row>
    <row r="36" spans="1:22" outlineLevel="1" collapsed="1" x14ac:dyDescent="0.25">
      <c r="A36" s="111" t="s">
        <v>1216</v>
      </c>
      <c r="B36" s="38">
        <f t="shared" ref="B36:K36" si="12">SUBTOTAL(9,B37:B38)</f>
        <v>2</v>
      </c>
      <c r="C36" s="38">
        <f t="shared" si="12"/>
        <v>0</v>
      </c>
      <c r="D36" s="38">
        <f t="shared" si="12"/>
        <v>1</v>
      </c>
      <c r="E36" s="38">
        <f t="shared" si="12"/>
        <v>1</v>
      </c>
      <c r="F36" s="38">
        <f t="shared" si="12"/>
        <v>0</v>
      </c>
      <c r="G36" s="38">
        <f t="shared" si="12"/>
        <v>2</v>
      </c>
      <c r="H36" s="38">
        <f t="shared" si="12"/>
        <v>-2</v>
      </c>
      <c r="I36">
        <f t="shared" si="12"/>
        <v>0</v>
      </c>
      <c r="J36">
        <f t="shared" si="12"/>
        <v>0</v>
      </c>
      <c r="K36">
        <f t="shared" si="12"/>
        <v>1</v>
      </c>
      <c r="M36">
        <v>2</v>
      </c>
      <c r="N36">
        <v>0</v>
      </c>
      <c r="O36">
        <v>1</v>
      </c>
      <c r="P36">
        <v>1</v>
      </c>
      <c r="Q36">
        <v>0</v>
      </c>
      <c r="R36">
        <v>2</v>
      </c>
      <c r="S36">
        <v>-2</v>
      </c>
      <c r="T36">
        <v>0</v>
      </c>
      <c r="U36">
        <v>0</v>
      </c>
      <c r="V36">
        <v>1</v>
      </c>
    </row>
    <row r="37" spans="1:22" hidden="1" outlineLevel="2" x14ac:dyDescent="0.25">
      <c r="A37" t="s">
        <v>362</v>
      </c>
      <c r="B37" s="38">
        <v>1</v>
      </c>
      <c r="C37" s="38">
        <v>0</v>
      </c>
      <c r="D37" s="38">
        <v>1</v>
      </c>
      <c r="E37" s="38">
        <v>0</v>
      </c>
      <c r="F37" s="38">
        <v>0</v>
      </c>
      <c r="G37" s="38">
        <v>0</v>
      </c>
      <c r="H37" s="38">
        <v>0</v>
      </c>
      <c r="I37">
        <v>0</v>
      </c>
      <c r="J37">
        <v>0</v>
      </c>
      <c r="K37">
        <v>1</v>
      </c>
      <c r="M37">
        <v>1</v>
      </c>
      <c r="N37">
        <v>0</v>
      </c>
      <c r="O37">
        <v>1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1</v>
      </c>
    </row>
    <row r="38" spans="1:22" hidden="1" outlineLevel="2" x14ac:dyDescent="0.25">
      <c r="A38" t="s">
        <v>362</v>
      </c>
      <c r="B38" s="38">
        <v>1</v>
      </c>
      <c r="C38" s="38">
        <v>0</v>
      </c>
      <c r="D38" s="38">
        <v>0</v>
      </c>
      <c r="E38" s="38">
        <v>1</v>
      </c>
      <c r="F38" s="38">
        <v>0</v>
      </c>
      <c r="G38" s="38">
        <v>2</v>
      </c>
      <c r="H38" s="38">
        <v>-2</v>
      </c>
      <c r="I38">
        <v>0</v>
      </c>
      <c r="J38">
        <v>0</v>
      </c>
      <c r="K38">
        <v>0</v>
      </c>
      <c r="M38">
        <v>1</v>
      </c>
      <c r="N38">
        <v>0</v>
      </c>
      <c r="O38">
        <v>0</v>
      </c>
      <c r="P38">
        <v>1</v>
      </c>
      <c r="Q38">
        <v>0</v>
      </c>
      <c r="R38">
        <v>2</v>
      </c>
      <c r="S38">
        <v>-2</v>
      </c>
      <c r="T38">
        <v>0</v>
      </c>
      <c r="U38">
        <v>0</v>
      </c>
      <c r="V38">
        <v>0</v>
      </c>
    </row>
    <row r="39" spans="1:22" outlineLevel="1" collapsed="1" x14ac:dyDescent="0.25">
      <c r="A39" s="111" t="s">
        <v>1217</v>
      </c>
      <c r="B39" s="38">
        <f t="shared" ref="B39:K39" si="13">SUBTOTAL(9,B40:B41)</f>
        <v>2</v>
      </c>
      <c r="C39" s="38">
        <f t="shared" si="13"/>
        <v>0</v>
      </c>
      <c r="D39" s="38">
        <f t="shared" si="13"/>
        <v>1</v>
      </c>
      <c r="E39" s="38">
        <f t="shared" si="13"/>
        <v>1</v>
      </c>
      <c r="F39" s="38">
        <f t="shared" si="13"/>
        <v>0</v>
      </c>
      <c r="G39" s="38">
        <f t="shared" si="13"/>
        <v>2</v>
      </c>
      <c r="H39" s="38">
        <f t="shared" si="13"/>
        <v>-2</v>
      </c>
      <c r="I39">
        <f t="shared" si="13"/>
        <v>0</v>
      </c>
      <c r="J39">
        <f t="shared" si="13"/>
        <v>0</v>
      </c>
      <c r="K39">
        <f t="shared" si="13"/>
        <v>1</v>
      </c>
      <c r="M39">
        <v>2</v>
      </c>
      <c r="N39">
        <v>0</v>
      </c>
      <c r="O39">
        <v>1</v>
      </c>
      <c r="P39">
        <v>1</v>
      </c>
      <c r="Q39">
        <v>0</v>
      </c>
      <c r="R39">
        <v>2</v>
      </c>
      <c r="S39">
        <v>-2</v>
      </c>
      <c r="T39">
        <v>0</v>
      </c>
      <c r="U39">
        <v>0</v>
      </c>
      <c r="V39">
        <v>1</v>
      </c>
    </row>
    <row r="40" spans="1:22" hidden="1" outlineLevel="2" x14ac:dyDescent="0.25">
      <c r="A40" t="s">
        <v>449</v>
      </c>
      <c r="B40" s="38">
        <v>1</v>
      </c>
      <c r="C40" s="38">
        <v>0</v>
      </c>
      <c r="D40" s="38">
        <v>0</v>
      </c>
      <c r="E40" s="38">
        <v>1</v>
      </c>
      <c r="F40" s="38">
        <v>0</v>
      </c>
      <c r="G40" s="38">
        <v>2</v>
      </c>
      <c r="H40" s="38">
        <v>-2</v>
      </c>
      <c r="I40">
        <v>0</v>
      </c>
      <c r="J40">
        <v>0</v>
      </c>
      <c r="K40">
        <v>0</v>
      </c>
      <c r="M40">
        <v>1</v>
      </c>
      <c r="N40">
        <v>0</v>
      </c>
      <c r="O40">
        <v>0</v>
      </c>
      <c r="P40">
        <v>1</v>
      </c>
      <c r="Q40">
        <v>0</v>
      </c>
      <c r="R40">
        <v>2</v>
      </c>
      <c r="S40">
        <v>-2</v>
      </c>
      <c r="T40">
        <v>0</v>
      </c>
      <c r="U40">
        <v>0</v>
      </c>
      <c r="V40">
        <v>0</v>
      </c>
    </row>
    <row r="41" spans="1:22" hidden="1" outlineLevel="2" x14ac:dyDescent="0.25">
      <c r="A41" t="s">
        <v>449</v>
      </c>
      <c r="B41" s="38">
        <v>1</v>
      </c>
      <c r="C41" s="38">
        <v>0</v>
      </c>
      <c r="D41" s="38">
        <v>1</v>
      </c>
      <c r="E41" s="38">
        <v>0</v>
      </c>
      <c r="F41" s="38">
        <v>0</v>
      </c>
      <c r="G41" s="38">
        <v>0</v>
      </c>
      <c r="H41" s="38">
        <v>0</v>
      </c>
      <c r="I41">
        <v>0</v>
      </c>
      <c r="J41">
        <v>0</v>
      </c>
      <c r="K41">
        <v>1</v>
      </c>
      <c r="M41">
        <v>1</v>
      </c>
      <c r="N41">
        <v>0</v>
      </c>
      <c r="O41">
        <v>1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1</v>
      </c>
    </row>
    <row r="42" spans="1:22" outlineLevel="1" collapsed="1" x14ac:dyDescent="0.25">
      <c r="A42" s="111" t="s">
        <v>1218</v>
      </c>
      <c r="B42" s="38">
        <f t="shared" ref="B42:K42" si="14">SUBTOTAL(9,B43:B44)</f>
        <v>2</v>
      </c>
      <c r="C42" s="38">
        <f t="shared" si="14"/>
        <v>1</v>
      </c>
      <c r="D42" s="38">
        <f t="shared" si="14"/>
        <v>1</v>
      </c>
      <c r="E42" s="38">
        <f t="shared" si="14"/>
        <v>0</v>
      </c>
      <c r="F42" s="38">
        <f t="shared" si="14"/>
        <v>3</v>
      </c>
      <c r="G42" s="38">
        <f t="shared" si="14"/>
        <v>0</v>
      </c>
      <c r="H42" s="38">
        <f t="shared" si="14"/>
        <v>3</v>
      </c>
      <c r="I42">
        <f t="shared" si="14"/>
        <v>0</v>
      </c>
      <c r="J42">
        <f t="shared" si="14"/>
        <v>1</v>
      </c>
      <c r="K42">
        <f t="shared" si="14"/>
        <v>5</v>
      </c>
      <c r="M42">
        <v>2</v>
      </c>
      <c r="N42">
        <v>1</v>
      </c>
      <c r="O42">
        <v>1</v>
      </c>
      <c r="P42">
        <v>0</v>
      </c>
      <c r="Q42">
        <v>3</v>
      </c>
      <c r="R42">
        <v>0</v>
      </c>
      <c r="S42">
        <v>3</v>
      </c>
      <c r="T42">
        <v>0</v>
      </c>
      <c r="U42">
        <v>1</v>
      </c>
      <c r="V42">
        <v>5</v>
      </c>
    </row>
    <row r="43" spans="1:22" hidden="1" outlineLevel="2" x14ac:dyDescent="0.25">
      <c r="A43" t="s">
        <v>455</v>
      </c>
      <c r="B43" s="38">
        <v>1</v>
      </c>
      <c r="C43" s="38">
        <v>0</v>
      </c>
      <c r="D43" s="38">
        <v>1</v>
      </c>
      <c r="E43" s="38">
        <v>0</v>
      </c>
      <c r="F43" s="38">
        <v>0</v>
      </c>
      <c r="G43" s="38">
        <v>0</v>
      </c>
      <c r="H43" s="38">
        <v>0</v>
      </c>
      <c r="I43">
        <v>0</v>
      </c>
      <c r="J43">
        <v>0</v>
      </c>
      <c r="K43">
        <v>1</v>
      </c>
      <c r="M43">
        <v>1</v>
      </c>
      <c r="N43">
        <v>0</v>
      </c>
      <c r="O43">
        <v>1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1</v>
      </c>
    </row>
    <row r="44" spans="1:22" hidden="1" outlineLevel="2" x14ac:dyDescent="0.25">
      <c r="A44" t="s">
        <v>455</v>
      </c>
      <c r="B44" s="38">
        <v>1</v>
      </c>
      <c r="C44" s="38">
        <v>1</v>
      </c>
      <c r="D44" s="38">
        <v>0</v>
      </c>
      <c r="E44" s="38">
        <v>0</v>
      </c>
      <c r="F44" s="38">
        <v>3</v>
      </c>
      <c r="G44" s="38">
        <v>0</v>
      </c>
      <c r="H44" s="38">
        <v>3</v>
      </c>
      <c r="I44">
        <v>0</v>
      </c>
      <c r="J44">
        <v>1</v>
      </c>
      <c r="K44">
        <v>4</v>
      </c>
      <c r="M44">
        <v>1</v>
      </c>
      <c r="N44">
        <v>1</v>
      </c>
      <c r="O44">
        <v>0</v>
      </c>
      <c r="P44">
        <v>0</v>
      </c>
      <c r="Q44">
        <v>3</v>
      </c>
      <c r="R44">
        <v>0</v>
      </c>
      <c r="S44">
        <v>3</v>
      </c>
      <c r="T44">
        <v>0</v>
      </c>
      <c r="U44">
        <v>1</v>
      </c>
      <c r="V44">
        <v>4</v>
      </c>
    </row>
    <row r="45" spans="1:22" outlineLevel="1" collapsed="1" x14ac:dyDescent="0.25">
      <c r="A45" s="111" t="s">
        <v>1219</v>
      </c>
      <c r="B45" s="38">
        <f t="shared" ref="B45:K45" si="15">SUBTOTAL(9,B46:B47)</f>
        <v>2</v>
      </c>
      <c r="C45" s="38">
        <f t="shared" si="15"/>
        <v>2</v>
      </c>
      <c r="D45" s="38">
        <f t="shared" si="15"/>
        <v>0</v>
      </c>
      <c r="E45" s="38">
        <f t="shared" si="15"/>
        <v>0</v>
      </c>
      <c r="F45" s="38">
        <f t="shared" si="15"/>
        <v>5</v>
      </c>
      <c r="G45" s="38">
        <f t="shared" si="15"/>
        <v>1</v>
      </c>
      <c r="H45" s="38">
        <f t="shared" si="15"/>
        <v>4</v>
      </c>
      <c r="I45">
        <f t="shared" si="15"/>
        <v>0</v>
      </c>
      <c r="J45">
        <f t="shared" si="15"/>
        <v>1</v>
      </c>
      <c r="K45">
        <f t="shared" si="15"/>
        <v>7</v>
      </c>
      <c r="M45">
        <v>2</v>
      </c>
      <c r="N45">
        <v>2</v>
      </c>
      <c r="O45">
        <v>0</v>
      </c>
      <c r="P45">
        <v>0</v>
      </c>
      <c r="Q45">
        <v>5</v>
      </c>
      <c r="R45">
        <v>1</v>
      </c>
      <c r="S45">
        <v>4</v>
      </c>
      <c r="T45">
        <v>0</v>
      </c>
      <c r="U45">
        <v>1</v>
      </c>
      <c r="V45">
        <v>7</v>
      </c>
    </row>
    <row r="46" spans="1:22" hidden="1" outlineLevel="2" x14ac:dyDescent="0.25">
      <c r="A46" t="s">
        <v>389</v>
      </c>
      <c r="B46" s="38">
        <v>1</v>
      </c>
      <c r="C46" s="38">
        <v>1</v>
      </c>
      <c r="D46" s="38">
        <v>0</v>
      </c>
      <c r="E46" s="38">
        <v>0</v>
      </c>
      <c r="F46" s="38">
        <v>4</v>
      </c>
      <c r="G46" s="38">
        <v>1</v>
      </c>
      <c r="H46" s="38">
        <v>3</v>
      </c>
      <c r="I46">
        <v>0</v>
      </c>
      <c r="J46">
        <v>1</v>
      </c>
      <c r="K46">
        <v>4</v>
      </c>
      <c r="M46">
        <v>1</v>
      </c>
      <c r="N46">
        <v>1</v>
      </c>
      <c r="O46">
        <v>0</v>
      </c>
      <c r="P46">
        <v>0</v>
      </c>
      <c r="Q46">
        <v>4</v>
      </c>
      <c r="R46">
        <v>1</v>
      </c>
      <c r="S46">
        <v>3</v>
      </c>
      <c r="T46">
        <v>0</v>
      </c>
      <c r="U46">
        <v>1</v>
      </c>
      <c r="V46">
        <v>4</v>
      </c>
    </row>
    <row r="47" spans="1:22" hidden="1" outlineLevel="2" x14ac:dyDescent="0.25">
      <c r="A47" t="s">
        <v>389</v>
      </c>
      <c r="B47" s="38">
        <v>1</v>
      </c>
      <c r="C47" s="38">
        <v>1</v>
      </c>
      <c r="D47" s="38">
        <v>0</v>
      </c>
      <c r="E47" s="38">
        <v>0</v>
      </c>
      <c r="F47" s="38">
        <v>1</v>
      </c>
      <c r="G47" s="38">
        <v>0</v>
      </c>
      <c r="H47" s="38">
        <v>1</v>
      </c>
      <c r="I47">
        <v>0</v>
      </c>
      <c r="J47">
        <v>0</v>
      </c>
      <c r="K47">
        <v>3</v>
      </c>
      <c r="M47">
        <v>1</v>
      </c>
      <c r="N47">
        <v>1</v>
      </c>
      <c r="O47">
        <v>0</v>
      </c>
      <c r="P47">
        <v>0</v>
      </c>
      <c r="Q47">
        <v>1</v>
      </c>
      <c r="R47">
        <v>0</v>
      </c>
      <c r="S47">
        <v>1</v>
      </c>
      <c r="T47">
        <v>0</v>
      </c>
      <c r="U47">
        <v>0</v>
      </c>
      <c r="V47">
        <v>3</v>
      </c>
    </row>
    <row r="48" spans="1:22" outlineLevel="1" collapsed="1" x14ac:dyDescent="0.25">
      <c r="A48" s="111" t="s">
        <v>1220</v>
      </c>
      <c r="B48" s="38">
        <f t="shared" ref="B48:K48" si="16">SUBTOTAL(9,B49:B50)</f>
        <v>2</v>
      </c>
      <c r="C48" s="38">
        <f t="shared" si="16"/>
        <v>0</v>
      </c>
      <c r="D48" s="38">
        <f t="shared" si="16"/>
        <v>0</v>
      </c>
      <c r="E48" s="38">
        <f t="shared" si="16"/>
        <v>2</v>
      </c>
      <c r="F48" s="38">
        <f t="shared" si="16"/>
        <v>0</v>
      </c>
      <c r="G48" s="38">
        <f t="shared" si="16"/>
        <v>6</v>
      </c>
      <c r="H48" s="38">
        <f t="shared" si="16"/>
        <v>-6</v>
      </c>
      <c r="I48">
        <f t="shared" si="16"/>
        <v>0</v>
      </c>
      <c r="J48">
        <f t="shared" si="16"/>
        <v>0</v>
      </c>
      <c r="K48">
        <f t="shared" si="16"/>
        <v>0</v>
      </c>
      <c r="M48">
        <v>2</v>
      </c>
      <c r="N48">
        <v>0</v>
      </c>
      <c r="O48">
        <v>0</v>
      </c>
      <c r="P48">
        <v>2</v>
      </c>
      <c r="Q48">
        <v>0</v>
      </c>
      <c r="R48">
        <v>6</v>
      </c>
      <c r="S48">
        <v>-6</v>
      </c>
      <c r="T48">
        <v>0</v>
      </c>
      <c r="U48">
        <v>0</v>
      </c>
      <c r="V48">
        <v>0</v>
      </c>
    </row>
    <row r="49" spans="1:11" hidden="1" outlineLevel="2" x14ac:dyDescent="0.25">
      <c r="A49" t="s">
        <v>450</v>
      </c>
      <c r="B49" s="38">
        <v>1</v>
      </c>
      <c r="C49" s="38">
        <v>0</v>
      </c>
      <c r="D49" s="38">
        <v>0</v>
      </c>
      <c r="E49" s="38">
        <v>1</v>
      </c>
      <c r="F49" s="38">
        <v>0</v>
      </c>
      <c r="G49" s="38">
        <v>2</v>
      </c>
      <c r="H49" s="38">
        <v>-2</v>
      </c>
      <c r="I49">
        <v>0</v>
      </c>
      <c r="J49">
        <v>0</v>
      </c>
      <c r="K49">
        <v>0</v>
      </c>
    </row>
    <row r="50" spans="1:11" hidden="1" outlineLevel="2" x14ac:dyDescent="0.25">
      <c r="A50" t="s">
        <v>450</v>
      </c>
      <c r="B50" s="38">
        <v>1</v>
      </c>
      <c r="C50" s="38">
        <v>0</v>
      </c>
      <c r="D50" s="38">
        <v>0</v>
      </c>
      <c r="E50" s="38">
        <v>1</v>
      </c>
      <c r="F50" s="38">
        <v>0</v>
      </c>
      <c r="G50" s="38">
        <v>4</v>
      </c>
      <c r="H50" s="38">
        <v>-4</v>
      </c>
      <c r="I50">
        <v>0</v>
      </c>
      <c r="J50">
        <v>0</v>
      </c>
      <c r="K50">
        <v>0</v>
      </c>
    </row>
  </sheetData>
  <sortState ref="A1:V32">
    <sortCondition ref="A1:A32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N62"/>
  <sheetViews>
    <sheetView workbookViewId="0"/>
  </sheetViews>
  <sheetFormatPr defaultRowHeight="14.25" x14ac:dyDescent="0.25"/>
  <cols>
    <col min="1" max="1" width="10.28515625" style="46" customWidth="1"/>
    <col min="2" max="2" width="38.7109375" style="3" customWidth="1"/>
    <col min="3" max="11" width="5.7109375" style="3" customWidth="1"/>
    <col min="12" max="12" width="8.140625" style="3" customWidth="1"/>
    <col min="13" max="16384" width="9.140625" style="3"/>
  </cols>
  <sheetData>
    <row r="1" spans="1:36" ht="51.75" customHeight="1" x14ac:dyDescent="0.25">
      <c r="A1" s="51"/>
      <c r="B1" s="52" t="s">
        <v>398</v>
      </c>
      <c r="C1" s="48" t="s">
        <v>441</v>
      </c>
      <c r="D1" s="48" t="s">
        <v>430</v>
      </c>
      <c r="E1" s="48" t="s">
        <v>377</v>
      </c>
      <c r="F1" s="48" t="s">
        <v>367</v>
      </c>
      <c r="G1" s="48" t="s">
        <v>372</v>
      </c>
      <c r="H1" s="48" t="s">
        <v>375</v>
      </c>
      <c r="I1" s="48" t="s">
        <v>437</v>
      </c>
      <c r="J1" s="48" t="s">
        <v>435</v>
      </c>
      <c r="K1" s="48" t="s">
        <v>438</v>
      </c>
      <c r="L1" s="48" t="s">
        <v>436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0.100000000000001" customHeight="1" x14ac:dyDescent="0.25">
      <c r="A2" s="66">
        <v>1</v>
      </c>
      <c r="B2" s="47" t="s">
        <v>339</v>
      </c>
      <c r="C2" s="99">
        <v>2</v>
      </c>
      <c r="D2" s="49">
        <v>2</v>
      </c>
      <c r="E2" s="49">
        <v>0</v>
      </c>
      <c r="F2" s="99">
        <v>0</v>
      </c>
      <c r="G2" s="49">
        <v>6</v>
      </c>
      <c r="H2" s="49">
        <v>0</v>
      </c>
      <c r="I2" s="99">
        <v>6</v>
      </c>
      <c r="J2" s="49">
        <v>0</v>
      </c>
      <c r="K2" s="49">
        <v>1</v>
      </c>
      <c r="L2" s="47">
        <v>7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0.100000000000001" customHeight="1" x14ac:dyDescent="0.25">
      <c r="A3" s="66">
        <v>2</v>
      </c>
      <c r="B3" s="47" t="s">
        <v>389</v>
      </c>
      <c r="C3" s="99">
        <v>2</v>
      </c>
      <c r="D3" s="49">
        <v>2</v>
      </c>
      <c r="E3" s="49">
        <v>0</v>
      </c>
      <c r="F3" s="99">
        <v>0</v>
      </c>
      <c r="G3" s="49">
        <v>5</v>
      </c>
      <c r="H3" s="49">
        <v>1</v>
      </c>
      <c r="I3" s="99">
        <v>4</v>
      </c>
      <c r="J3" s="49">
        <v>0</v>
      </c>
      <c r="K3" s="49">
        <v>1</v>
      </c>
      <c r="L3" s="47">
        <v>7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0.100000000000001" customHeight="1" x14ac:dyDescent="0.25">
      <c r="A4" s="66">
        <v>3</v>
      </c>
      <c r="B4" s="47" t="s">
        <v>341</v>
      </c>
      <c r="C4" s="100">
        <v>2</v>
      </c>
      <c r="D4" s="65">
        <v>2</v>
      </c>
      <c r="E4" s="65">
        <v>0</v>
      </c>
      <c r="F4" s="100">
        <v>0</v>
      </c>
      <c r="G4" s="65">
        <v>4</v>
      </c>
      <c r="H4" s="65">
        <v>2</v>
      </c>
      <c r="I4" s="100">
        <v>2</v>
      </c>
      <c r="J4" s="49">
        <v>0</v>
      </c>
      <c r="K4" s="49">
        <v>1</v>
      </c>
      <c r="L4" s="47">
        <v>7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0.100000000000001" customHeight="1" x14ac:dyDescent="0.25">
      <c r="A5" s="66">
        <v>4</v>
      </c>
      <c r="B5" s="47" t="s">
        <v>388</v>
      </c>
      <c r="C5" s="99">
        <v>2</v>
      </c>
      <c r="D5" s="49">
        <v>1</v>
      </c>
      <c r="E5" s="49">
        <v>1</v>
      </c>
      <c r="F5" s="99">
        <v>0</v>
      </c>
      <c r="G5" s="49">
        <v>4</v>
      </c>
      <c r="H5" s="49">
        <v>2</v>
      </c>
      <c r="I5" s="99">
        <v>2</v>
      </c>
      <c r="J5" s="49">
        <v>1</v>
      </c>
      <c r="K5" s="49">
        <v>0</v>
      </c>
      <c r="L5" s="47">
        <v>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20.100000000000001" customHeight="1" x14ac:dyDescent="0.25">
      <c r="A6" s="66">
        <v>5</v>
      </c>
      <c r="B6" s="47" t="s">
        <v>348</v>
      </c>
      <c r="C6" s="99">
        <v>2</v>
      </c>
      <c r="D6" s="49">
        <v>1</v>
      </c>
      <c r="E6" s="49">
        <v>1</v>
      </c>
      <c r="F6" s="99">
        <v>0</v>
      </c>
      <c r="G6" s="49">
        <v>3</v>
      </c>
      <c r="H6" s="49">
        <v>0</v>
      </c>
      <c r="I6" s="99">
        <v>3</v>
      </c>
      <c r="J6" s="49">
        <v>0</v>
      </c>
      <c r="K6" s="49">
        <v>1</v>
      </c>
      <c r="L6" s="47">
        <v>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0.100000000000001" customHeight="1" x14ac:dyDescent="0.25">
      <c r="A7" s="66">
        <v>6</v>
      </c>
      <c r="B7" s="47" t="s">
        <v>346</v>
      </c>
      <c r="C7" s="99">
        <v>2</v>
      </c>
      <c r="D7" s="49">
        <v>1</v>
      </c>
      <c r="E7" s="49">
        <v>1</v>
      </c>
      <c r="F7" s="99">
        <v>0</v>
      </c>
      <c r="G7" s="49">
        <v>3</v>
      </c>
      <c r="H7" s="49">
        <v>1</v>
      </c>
      <c r="I7" s="99">
        <v>2</v>
      </c>
      <c r="J7" s="49">
        <v>0</v>
      </c>
      <c r="K7" s="49">
        <v>1</v>
      </c>
      <c r="L7" s="47">
        <v>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0.100000000000001" customHeight="1" x14ac:dyDescent="0.25">
      <c r="A8" s="66">
        <v>7</v>
      </c>
      <c r="B8" s="47" t="s">
        <v>363</v>
      </c>
      <c r="C8" s="99">
        <v>2</v>
      </c>
      <c r="D8" s="49">
        <v>1</v>
      </c>
      <c r="E8" s="49">
        <v>0</v>
      </c>
      <c r="F8" s="99">
        <v>1</v>
      </c>
      <c r="G8" s="49">
        <v>5</v>
      </c>
      <c r="H8" s="49">
        <v>3</v>
      </c>
      <c r="I8" s="99">
        <v>2</v>
      </c>
      <c r="J8" s="49">
        <v>0</v>
      </c>
      <c r="K8" s="49">
        <v>1</v>
      </c>
      <c r="L8" s="47">
        <v>4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20.100000000000001" customHeight="1" x14ac:dyDescent="0.25">
      <c r="A9" s="66">
        <v>8</v>
      </c>
      <c r="B9" s="47" t="s">
        <v>352</v>
      </c>
      <c r="C9" s="99">
        <v>2</v>
      </c>
      <c r="D9" s="49">
        <v>1</v>
      </c>
      <c r="E9" s="49">
        <v>0</v>
      </c>
      <c r="F9" s="99">
        <v>1</v>
      </c>
      <c r="G9" s="49">
        <v>2</v>
      </c>
      <c r="H9" s="49">
        <v>1</v>
      </c>
      <c r="I9" s="99">
        <v>1</v>
      </c>
      <c r="J9" s="49">
        <v>0</v>
      </c>
      <c r="K9" s="49">
        <v>0</v>
      </c>
      <c r="L9" s="47">
        <v>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20.100000000000001" customHeight="1" x14ac:dyDescent="0.25">
      <c r="A10" s="66">
        <v>9</v>
      </c>
      <c r="B10" s="47" t="s">
        <v>358</v>
      </c>
      <c r="C10" s="99">
        <v>2</v>
      </c>
      <c r="D10" s="49">
        <v>1</v>
      </c>
      <c r="E10" s="49">
        <v>0</v>
      </c>
      <c r="F10" s="99">
        <v>1</v>
      </c>
      <c r="G10" s="49">
        <v>1</v>
      </c>
      <c r="H10" s="49">
        <v>3</v>
      </c>
      <c r="I10" s="99">
        <v>-2</v>
      </c>
      <c r="J10" s="49">
        <v>0</v>
      </c>
      <c r="K10" s="49">
        <v>0</v>
      </c>
      <c r="L10" s="47">
        <v>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20.100000000000001" customHeight="1" x14ac:dyDescent="0.25">
      <c r="A11" s="66">
        <v>10</v>
      </c>
      <c r="B11" s="47" t="s">
        <v>336</v>
      </c>
      <c r="C11" s="99">
        <v>2</v>
      </c>
      <c r="D11" s="49">
        <v>0</v>
      </c>
      <c r="E11" s="49">
        <v>1</v>
      </c>
      <c r="F11" s="99">
        <v>1</v>
      </c>
      <c r="G11" s="49">
        <v>3</v>
      </c>
      <c r="H11" s="49">
        <v>5</v>
      </c>
      <c r="I11" s="99">
        <v>-2</v>
      </c>
      <c r="J11" s="49">
        <v>1</v>
      </c>
      <c r="K11" s="49">
        <v>0</v>
      </c>
      <c r="L11" s="47">
        <v>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20.100000000000001" customHeight="1" x14ac:dyDescent="0.25">
      <c r="A12" s="66">
        <v>11</v>
      </c>
      <c r="B12" s="47" t="s">
        <v>354</v>
      </c>
      <c r="C12" s="99">
        <v>2</v>
      </c>
      <c r="D12" s="49">
        <v>0</v>
      </c>
      <c r="E12" s="49">
        <v>1</v>
      </c>
      <c r="F12" s="99">
        <v>1</v>
      </c>
      <c r="G12" s="49">
        <v>0</v>
      </c>
      <c r="H12" s="49">
        <v>1</v>
      </c>
      <c r="I12" s="99">
        <v>-1</v>
      </c>
      <c r="J12" s="49">
        <v>0</v>
      </c>
      <c r="K12" s="49">
        <v>0</v>
      </c>
      <c r="L12" s="47">
        <v>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20.100000000000001" customHeight="1" x14ac:dyDescent="0.25">
      <c r="A13" s="66">
        <v>12</v>
      </c>
      <c r="B13" s="47" t="s">
        <v>362</v>
      </c>
      <c r="C13" s="99">
        <v>2</v>
      </c>
      <c r="D13" s="49">
        <v>0</v>
      </c>
      <c r="E13" s="49">
        <v>1</v>
      </c>
      <c r="F13" s="99">
        <v>1</v>
      </c>
      <c r="G13" s="49">
        <v>0</v>
      </c>
      <c r="H13" s="49">
        <v>2</v>
      </c>
      <c r="I13" s="99">
        <v>-2</v>
      </c>
      <c r="J13" s="49">
        <v>0</v>
      </c>
      <c r="K13" s="49">
        <v>0</v>
      </c>
      <c r="L13" s="47">
        <v>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20.100000000000001" customHeight="1" x14ac:dyDescent="0.25">
      <c r="A14" s="66">
        <v>13</v>
      </c>
      <c r="B14" s="47" t="s">
        <v>356</v>
      </c>
      <c r="C14" s="99">
        <v>2</v>
      </c>
      <c r="D14" s="49">
        <v>0</v>
      </c>
      <c r="E14" s="49">
        <v>1</v>
      </c>
      <c r="F14" s="99">
        <v>1</v>
      </c>
      <c r="G14" s="49">
        <v>0</v>
      </c>
      <c r="H14" s="49">
        <v>2</v>
      </c>
      <c r="I14" s="99">
        <v>-2</v>
      </c>
      <c r="J14" s="49">
        <v>0</v>
      </c>
      <c r="K14" s="49">
        <v>0</v>
      </c>
      <c r="L14" s="47">
        <v>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20.100000000000001" customHeight="1" x14ac:dyDescent="0.25">
      <c r="A15" s="66">
        <v>14</v>
      </c>
      <c r="B15" s="47" t="s">
        <v>360</v>
      </c>
      <c r="C15" s="99">
        <v>2</v>
      </c>
      <c r="D15" s="49">
        <v>0</v>
      </c>
      <c r="E15" s="49">
        <v>1</v>
      </c>
      <c r="F15" s="99">
        <v>1</v>
      </c>
      <c r="G15" s="49">
        <v>0</v>
      </c>
      <c r="H15" s="49">
        <v>3</v>
      </c>
      <c r="I15" s="99">
        <v>-3</v>
      </c>
      <c r="J15" s="49">
        <v>0</v>
      </c>
      <c r="K15" s="49">
        <v>0</v>
      </c>
      <c r="L15" s="47">
        <v>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20.100000000000001" customHeight="1" x14ac:dyDescent="0.25">
      <c r="A16" s="66">
        <v>15</v>
      </c>
      <c r="B16" s="47" t="s">
        <v>343</v>
      </c>
      <c r="C16" s="99">
        <v>2</v>
      </c>
      <c r="D16" s="49">
        <v>0</v>
      </c>
      <c r="E16" s="49">
        <v>0</v>
      </c>
      <c r="F16" s="99">
        <v>2</v>
      </c>
      <c r="G16" s="49">
        <v>1</v>
      </c>
      <c r="H16" s="49">
        <v>5</v>
      </c>
      <c r="I16" s="99">
        <v>-4</v>
      </c>
      <c r="J16" s="49">
        <v>0</v>
      </c>
      <c r="K16" s="49">
        <v>0</v>
      </c>
      <c r="L16" s="47"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40" ht="20.100000000000001" customHeight="1" x14ac:dyDescent="0.25">
      <c r="A17" s="66">
        <v>16</v>
      </c>
      <c r="B17" s="47" t="s">
        <v>350</v>
      </c>
      <c r="C17" s="99">
        <v>2</v>
      </c>
      <c r="D17" s="49">
        <v>0</v>
      </c>
      <c r="E17" s="49">
        <v>0</v>
      </c>
      <c r="F17" s="99">
        <v>2</v>
      </c>
      <c r="G17" s="49">
        <v>0</v>
      </c>
      <c r="H17" s="49">
        <v>6</v>
      </c>
      <c r="I17" s="99">
        <v>-6</v>
      </c>
      <c r="J17" s="49">
        <v>0</v>
      </c>
      <c r="K17" s="49">
        <v>0</v>
      </c>
      <c r="L17" s="47"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40" x14ac:dyDescent="0.25">
      <c r="A18" s="5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40" x14ac:dyDescent="0.25">
      <c r="A19" s="5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40" x14ac:dyDescent="0.25">
      <c r="A20" s="5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40" x14ac:dyDescent="0.25">
      <c r="A21" s="5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40" x14ac:dyDescent="0.25">
      <c r="A22" s="5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40" x14ac:dyDescent="0.25">
      <c r="A23" s="5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x14ac:dyDescent="0.25">
      <c r="A24" s="5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x14ac:dyDescent="0.25">
      <c r="A25" s="5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x14ac:dyDescent="0.25">
      <c r="A26" s="5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x14ac:dyDescent="0.25">
      <c r="A27" s="5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x14ac:dyDescent="0.25">
      <c r="A28" s="5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x14ac:dyDescent="0.25">
      <c r="A29" s="5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x14ac:dyDescent="0.25">
      <c r="A30" s="5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x14ac:dyDescent="0.25">
      <c r="A31" s="5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x14ac:dyDescent="0.25">
      <c r="A32" s="5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x14ac:dyDescent="0.25">
      <c r="A33" s="5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x14ac:dyDescent="0.25">
      <c r="A34" s="5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x14ac:dyDescent="0.25">
      <c r="A35" s="5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x14ac:dyDescent="0.25">
      <c r="A36" s="5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25">
      <c r="A37" s="5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x14ac:dyDescent="0.25">
      <c r="A38" s="5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x14ac:dyDescent="0.25">
      <c r="A39" s="5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x14ac:dyDescent="0.25">
      <c r="A40" s="5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x14ac:dyDescent="0.25">
      <c r="A41" s="5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x14ac:dyDescent="0.25">
      <c r="A42" s="5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x14ac:dyDescent="0.25">
      <c r="A43" s="5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x14ac:dyDescent="0.25">
      <c r="A44" s="5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x14ac:dyDescent="0.25">
      <c r="A45" s="5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x14ac:dyDescent="0.25">
      <c r="A46" s="5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x14ac:dyDescent="0.25">
      <c r="A47" s="5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x14ac:dyDescent="0.25">
      <c r="A48" s="5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x14ac:dyDescent="0.25">
      <c r="A49" s="5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25">
      <c r="A50" s="5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x14ac:dyDescent="0.25">
      <c r="A51" s="5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x14ac:dyDescent="0.25">
      <c r="A52" s="5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x14ac:dyDescent="0.25">
      <c r="A53" s="5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25">
      <c r="A54" s="5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x14ac:dyDescent="0.25">
      <c r="A55" s="5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x14ac:dyDescent="0.25">
      <c r="A56" s="5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x14ac:dyDescent="0.25">
      <c r="A57" s="5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x14ac:dyDescent="0.25">
      <c r="A58" s="5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x14ac:dyDescent="0.25">
      <c r="A59" s="5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x14ac:dyDescent="0.25">
      <c r="A60" s="5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x14ac:dyDescent="0.25">
      <c r="A61" s="5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x14ac:dyDescent="0.25">
      <c r="A62" s="5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</sheetData>
  <sortState ref="B2:L17">
    <sortCondition descending="1" ref="L2:L17"/>
    <sortCondition descending="1" ref="G2:G17"/>
    <sortCondition descending="1" ref="I2:I17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H351"/>
  <sheetViews>
    <sheetView view="pageBreakPreview" topLeftCell="B1" zoomScale="75" zoomScaleNormal="100" zoomScaleSheetLayoutView="75" workbookViewId="0">
      <selection activeCell="B1" sqref="B1:D1"/>
    </sheetView>
  </sheetViews>
  <sheetFormatPr defaultRowHeight="14.25" x14ac:dyDescent="0.25"/>
  <cols>
    <col min="1" max="1" width="0" style="3" hidden="1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34" width="9.140625" style="3" hidden="1" customWidth="1"/>
    <col min="35" max="44" width="0" style="3" hidden="1" customWidth="1"/>
    <col min="45" max="16384" width="9.140625" style="3"/>
  </cols>
  <sheetData>
    <row r="1" spans="1:28" s="2" customFormat="1" ht="50.1" customHeight="1" x14ac:dyDescent="0.25">
      <c r="A1" s="2">
        <v>2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2</v>
      </c>
      <c r="F1" s="143"/>
      <c r="G1" s="143"/>
      <c r="H1" s="143"/>
      <c r="I1" s="143"/>
      <c r="J1" s="144">
        <f>INDEX(Diary!$C:$C,MATCH(A1,Diary!$A:$A,0))</f>
        <v>41897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8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.95" customHeight="1" x14ac:dyDescent="0.25">
      <c r="B3" s="130" t="str">
        <f>INDEX(Fixtures!$E:$E,MATCH(A4,Fixtures!$A:$A,0))</f>
        <v>THE JORDI GOMEZ LOVE-IN</v>
      </c>
      <c r="C3" s="131"/>
      <c r="D3" s="132"/>
      <c r="E3" s="136" t="str">
        <f>INDEX(Owners!$A:$A,MATCH(B3,Owners!$B:$B,0))</f>
        <v>Chris Griffin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28" ht="24.95" customHeight="1" x14ac:dyDescent="0.25">
      <c r="A4" s="3">
        <v>10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28" ht="30" customHeight="1" x14ac:dyDescent="0.25">
      <c r="B5" s="8" t="s">
        <v>1</v>
      </c>
      <c r="C5" s="8" t="s">
        <v>0</v>
      </c>
      <c r="D5" s="8" t="s">
        <v>2</v>
      </c>
      <c r="E5" s="84"/>
      <c r="F5" s="26"/>
      <c r="G5" s="9"/>
      <c r="H5" s="10" t="s">
        <v>397</v>
      </c>
      <c r="I5" s="11"/>
      <c r="J5" s="12"/>
      <c r="K5" s="13" t="s">
        <v>397</v>
      </c>
      <c r="L5" s="14"/>
      <c r="M5" s="12"/>
      <c r="N5" s="13" t="s">
        <v>397</v>
      </c>
      <c r="O5" s="14"/>
      <c r="P5" s="12"/>
      <c r="Q5" s="13" t="s">
        <v>397</v>
      </c>
      <c r="R5" s="14"/>
      <c r="S5" s="12"/>
      <c r="T5" s="13" t="s">
        <v>397</v>
      </c>
      <c r="U5" s="14"/>
      <c r="V5" s="12"/>
      <c r="W5" s="13" t="s">
        <v>397</v>
      </c>
      <c r="X5" s="14"/>
      <c r="Y5" s="12"/>
      <c r="Z5" s="13" t="s">
        <v>397</v>
      </c>
      <c r="AA5" s="14"/>
      <c r="AB5" s="2"/>
    </row>
    <row r="6" spans="1:28" ht="30" customHeight="1" x14ac:dyDescent="0.25">
      <c r="B6" s="8" t="s">
        <v>107</v>
      </c>
      <c r="C6" s="8" t="s">
        <v>79</v>
      </c>
      <c r="D6" s="8" t="s">
        <v>78</v>
      </c>
      <c r="E6" s="8"/>
      <c r="F6" s="26"/>
      <c r="G6" s="12"/>
      <c r="H6" s="13" t="s">
        <v>397</v>
      </c>
      <c r="I6" s="15"/>
      <c r="J6" s="12"/>
      <c r="K6" s="13" t="s">
        <v>397</v>
      </c>
      <c r="L6" s="14"/>
      <c r="M6" s="12"/>
      <c r="N6" s="13" t="s">
        <v>397</v>
      </c>
      <c r="O6" s="14"/>
      <c r="P6" s="12"/>
      <c r="Q6" s="13" t="s">
        <v>397</v>
      </c>
      <c r="R6" s="14"/>
      <c r="S6" s="12"/>
      <c r="T6" s="13" t="s">
        <v>397</v>
      </c>
      <c r="U6" s="14"/>
      <c r="V6" s="12"/>
      <c r="W6" s="13" t="s">
        <v>397</v>
      </c>
      <c r="X6" s="14"/>
      <c r="Y6" s="12"/>
      <c r="Z6" s="13" t="s">
        <v>397</v>
      </c>
      <c r="AA6" s="14">
        <v>5</v>
      </c>
      <c r="AB6" s="2"/>
    </row>
    <row r="7" spans="1:28" ht="30" customHeight="1" x14ac:dyDescent="0.25">
      <c r="B7" s="8" t="s">
        <v>91</v>
      </c>
      <c r="C7" s="8" t="s">
        <v>79</v>
      </c>
      <c r="D7" s="8" t="s">
        <v>39</v>
      </c>
      <c r="E7" s="8"/>
      <c r="F7" s="26"/>
      <c r="G7" s="12"/>
      <c r="H7" s="13" t="s">
        <v>397</v>
      </c>
      <c r="I7" s="15"/>
      <c r="J7" s="12"/>
      <c r="K7" s="13" t="s">
        <v>397</v>
      </c>
      <c r="L7" s="14"/>
      <c r="M7" s="12"/>
      <c r="N7" s="13" t="s">
        <v>397</v>
      </c>
      <c r="O7" s="14"/>
      <c r="P7" s="12"/>
      <c r="Q7" s="13" t="s">
        <v>397</v>
      </c>
      <c r="R7" s="14"/>
      <c r="S7" s="12"/>
      <c r="T7" s="13" t="s">
        <v>397</v>
      </c>
      <c r="U7" s="14"/>
      <c r="V7" s="12"/>
      <c r="W7" s="13" t="s">
        <v>397</v>
      </c>
      <c r="X7" s="14"/>
      <c r="Y7" s="12"/>
      <c r="Z7" s="13" t="s">
        <v>397</v>
      </c>
      <c r="AA7" s="14"/>
      <c r="AB7" s="2"/>
    </row>
    <row r="8" spans="1:28" ht="30" customHeight="1" x14ac:dyDescent="0.25">
      <c r="B8" s="8" t="s">
        <v>144</v>
      </c>
      <c r="C8" s="8" t="s">
        <v>130</v>
      </c>
      <c r="D8" s="8" t="s">
        <v>145</v>
      </c>
      <c r="E8" s="8"/>
      <c r="F8" s="26"/>
      <c r="G8" s="12"/>
      <c r="H8" s="15"/>
      <c r="I8" s="15"/>
      <c r="J8" s="12"/>
      <c r="K8" s="15"/>
      <c r="L8" s="14"/>
      <c r="M8" s="12"/>
      <c r="N8" s="15"/>
      <c r="O8" s="14"/>
      <c r="P8" s="12"/>
      <c r="Q8" s="15"/>
      <c r="R8" s="14"/>
      <c r="S8" s="12"/>
      <c r="T8" s="15"/>
      <c r="U8" s="14"/>
      <c r="V8" s="12"/>
      <c r="W8" s="15"/>
      <c r="X8" s="14"/>
      <c r="Y8" s="12"/>
      <c r="Z8" s="15"/>
      <c r="AA8" s="14"/>
      <c r="AB8" s="2"/>
    </row>
    <row r="9" spans="1:28" ht="30" customHeight="1" x14ac:dyDescent="0.25">
      <c r="B9" s="8" t="s">
        <v>172</v>
      </c>
      <c r="C9" s="8" t="s">
        <v>130</v>
      </c>
      <c r="D9" s="8" t="s">
        <v>22</v>
      </c>
      <c r="E9" s="8"/>
      <c r="F9" s="26"/>
      <c r="G9" s="12"/>
      <c r="H9" s="15"/>
      <c r="I9" s="15"/>
      <c r="J9" s="12"/>
      <c r="K9" s="15"/>
      <c r="L9" s="14"/>
      <c r="M9" s="12"/>
      <c r="N9" s="15"/>
      <c r="O9" s="14"/>
      <c r="P9" s="12"/>
      <c r="Q9" s="15"/>
      <c r="R9" s="14"/>
      <c r="S9" s="12"/>
      <c r="T9" s="15"/>
      <c r="U9" s="14"/>
      <c r="V9" s="12"/>
      <c r="W9" s="15"/>
      <c r="X9" s="14"/>
      <c r="Y9" s="12"/>
      <c r="Z9" s="15"/>
      <c r="AA9" s="14"/>
      <c r="AB9" s="2"/>
    </row>
    <row r="10" spans="1:28" ht="30" customHeight="1" x14ac:dyDescent="0.25">
      <c r="B10" s="8" t="s">
        <v>174</v>
      </c>
      <c r="C10" s="8" t="s">
        <v>130</v>
      </c>
      <c r="D10" s="8" t="s">
        <v>175</v>
      </c>
      <c r="E10" s="8"/>
      <c r="F10" s="26"/>
      <c r="G10" s="12"/>
      <c r="H10" s="15"/>
      <c r="I10" s="15"/>
      <c r="J10" s="12"/>
      <c r="K10" s="15"/>
      <c r="L10" s="14"/>
      <c r="M10" s="12"/>
      <c r="N10" s="15"/>
      <c r="O10" s="14"/>
      <c r="P10" s="12"/>
      <c r="Q10" s="15"/>
      <c r="R10" s="14"/>
      <c r="S10" s="12"/>
      <c r="T10" s="15"/>
      <c r="U10" s="14"/>
      <c r="V10" s="12"/>
      <c r="W10" s="15"/>
      <c r="X10" s="14"/>
      <c r="Y10" s="12"/>
      <c r="Z10" s="15"/>
      <c r="AA10" s="14"/>
      <c r="AB10" s="2"/>
    </row>
    <row r="11" spans="1:28" ht="30" customHeight="1" x14ac:dyDescent="0.25">
      <c r="B11" s="8" t="s">
        <v>219</v>
      </c>
      <c r="C11" s="8" t="s">
        <v>201</v>
      </c>
      <c r="D11" s="8" t="s">
        <v>220</v>
      </c>
      <c r="E11" s="8"/>
      <c r="F11" s="26"/>
      <c r="G11" s="12"/>
      <c r="H11" s="15"/>
      <c r="I11" s="15"/>
      <c r="J11" s="12"/>
      <c r="K11" s="15"/>
      <c r="L11" s="14"/>
      <c r="M11" s="12"/>
      <c r="N11" s="15"/>
      <c r="O11" s="14"/>
      <c r="P11" s="12"/>
      <c r="Q11" s="15"/>
      <c r="R11" s="14"/>
      <c r="S11" s="12"/>
      <c r="T11" s="15"/>
      <c r="U11" s="14"/>
      <c r="V11" s="12"/>
      <c r="W11" s="15"/>
      <c r="X11" s="14"/>
      <c r="Y11" s="12"/>
      <c r="Z11" s="15"/>
      <c r="AA11" s="14"/>
      <c r="AB11" s="2"/>
    </row>
    <row r="12" spans="1:28" ht="30" customHeight="1" x14ac:dyDescent="0.25">
      <c r="B12" s="8" t="s">
        <v>247</v>
      </c>
      <c r="C12" s="8" t="s">
        <v>201</v>
      </c>
      <c r="D12" s="8" t="s">
        <v>78</v>
      </c>
      <c r="E12" s="8"/>
      <c r="F12" s="26"/>
      <c r="G12" s="12"/>
      <c r="H12" s="15"/>
      <c r="I12" s="15"/>
      <c r="J12" s="12"/>
      <c r="K12" s="15"/>
      <c r="L12" s="14"/>
      <c r="M12" s="12"/>
      <c r="N12" s="15"/>
      <c r="O12" s="14"/>
      <c r="P12" s="12"/>
      <c r="Q12" s="15"/>
      <c r="R12" s="14"/>
      <c r="S12" s="12"/>
      <c r="T12" s="15"/>
      <c r="U12" s="14"/>
      <c r="V12" s="12"/>
      <c r="W12" s="15"/>
      <c r="X12" s="14"/>
      <c r="Y12" s="12"/>
      <c r="Z12" s="15"/>
      <c r="AA12" s="14"/>
      <c r="AB12" s="2"/>
    </row>
    <row r="13" spans="1:28" ht="30" customHeight="1" x14ac:dyDescent="0.25">
      <c r="B13" s="8" t="s">
        <v>264</v>
      </c>
      <c r="C13" s="8" t="s">
        <v>201</v>
      </c>
      <c r="D13" s="8" t="s">
        <v>175</v>
      </c>
      <c r="E13" s="8"/>
      <c r="F13" s="26"/>
      <c r="G13" s="12"/>
      <c r="H13" s="15"/>
      <c r="I13" s="15"/>
      <c r="J13" s="12">
        <v>1</v>
      </c>
      <c r="K13" s="15"/>
      <c r="L13" s="14"/>
      <c r="M13" s="12"/>
      <c r="N13" s="15"/>
      <c r="O13" s="14"/>
      <c r="P13" s="12"/>
      <c r="Q13" s="15"/>
      <c r="R13" s="14"/>
      <c r="S13" s="12"/>
      <c r="T13" s="15"/>
      <c r="U13" s="14"/>
      <c r="V13" s="12"/>
      <c r="W13" s="15"/>
      <c r="X13" s="14"/>
      <c r="Y13" s="12"/>
      <c r="Z13" s="15"/>
      <c r="AA13" s="14"/>
      <c r="AB13" s="2"/>
    </row>
    <row r="14" spans="1:28" ht="30" customHeight="1" x14ac:dyDescent="0.25">
      <c r="B14" s="8" t="s">
        <v>287</v>
      </c>
      <c r="C14" s="8" t="s">
        <v>201</v>
      </c>
      <c r="D14" s="8" t="s">
        <v>288</v>
      </c>
      <c r="E14" s="8"/>
      <c r="F14" s="26"/>
      <c r="G14" s="12"/>
      <c r="H14" s="15"/>
      <c r="I14" s="15"/>
      <c r="J14" s="12"/>
      <c r="K14" s="15"/>
      <c r="L14" s="14"/>
      <c r="M14" s="12"/>
      <c r="N14" s="15"/>
      <c r="O14" s="14"/>
      <c r="P14" s="12"/>
      <c r="Q14" s="15"/>
      <c r="R14" s="14"/>
      <c r="S14" s="12"/>
      <c r="T14" s="15"/>
      <c r="U14" s="14"/>
      <c r="V14" s="12"/>
      <c r="W14" s="15"/>
      <c r="X14" s="14"/>
      <c r="Y14" s="12"/>
      <c r="Z14" s="15"/>
      <c r="AA14" s="14"/>
      <c r="AB14" s="2"/>
    </row>
    <row r="15" spans="1:28" ht="30" customHeight="1" thickBot="1" x14ac:dyDescent="0.3">
      <c r="B15" s="27" t="s">
        <v>255</v>
      </c>
      <c r="C15" s="27" t="s">
        <v>201</v>
      </c>
      <c r="D15" s="27" t="s">
        <v>25</v>
      </c>
      <c r="E15" s="27"/>
      <c r="F15" s="26"/>
      <c r="G15" s="28"/>
      <c r="H15" s="17"/>
      <c r="I15" s="17"/>
      <c r="J15" s="28">
        <v>2</v>
      </c>
      <c r="K15" s="17"/>
      <c r="L15" s="29"/>
      <c r="M15" s="28"/>
      <c r="N15" s="17"/>
      <c r="O15" s="29"/>
      <c r="P15" s="28"/>
      <c r="Q15" s="17"/>
      <c r="R15" s="29"/>
      <c r="S15" s="28"/>
      <c r="T15" s="17"/>
      <c r="U15" s="29"/>
      <c r="V15" s="28">
        <v>2</v>
      </c>
      <c r="W15" s="17"/>
      <c r="X15" s="29"/>
      <c r="Y15" s="28"/>
      <c r="Z15" s="17"/>
      <c r="AA15" s="29"/>
      <c r="AB15" s="2"/>
    </row>
    <row r="16" spans="1:28" ht="30" customHeight="1" thickTop="1" x14ac:dyDescent="0.25">
      <c r="B16" s="30" t="s">
        <v>70</v>
      </c>
      <c r="C16" s="30" t="s">
        <v>0</v>
      </c>
      <c r="D16" s="30" t="s">
        <v>71</v>
      </c>
      <c r="E16" s="30"/>
      <c r="F16" s="31" t="s">
        <v>372</v>
      </c>
      <c r="G16" s="32" t="str">
        <f>IF(SUM(G5:G15)=0,"",SUM(G5:G15))</f>
        <v/>
      </c>
      <c r="H16" s="33"/>
      <c r="I16" s="33"/>
      <c r="J16" s="32">
        <f>IF(SUM(J5:J15)=0,"",SUM(J5:J15))</f>
        <v>3</v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>
        <f>IF(SUM(V5:V15)=0,"",SUM(V5:V15))</f>
        <v>2</v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5</v>
      </c>
    </row>
    <row r="17" spans="1:29" ht="30" customHeight="1" x14ac:dyDescent="0.25">
      <c r="B17" s="21" t="s">
        <v>511</v>
      </c>
      <c r="C17" s="21" t="s">
        <v>79</v>
      </c>
      <c r="D17" s="21" t="s">
        <v>60</v>
      </c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 t="str">
        <f>IF(SUM(L5:L7)=0,"",SUM(L5:L7))</f>
        <v/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 t="str">
        <f>IF(SUM(X5:X7)=0,"",SUM(X5:X7))</f>
        <v/>
      </c>
      <c r="Y17" s="12"/>
      <c r="Z17" s="15"/>
      <c r="AA17" s="15">
        <f>IF(SUM(AA5:AA7)=0,"",SUM(AA5:AA7))</f>
        <v>5</v>
      </c>
      <c r="AB17" s="2">
        <f>SUM(G17:AA17)</f>
        <v>5</v>
      </c>
      <c r="AC17" s="3">
        <f>INT(SUM(G17:AA17)/3)</f>
        <v>1</v>
      </c>
    </row>
    <row r="18" spans="1:29" ht="30" customHeight="1" thickBot="1" x14ac:dyDescent="0.3">
      <c r="B18" s="21" t="s">
        <v>112</v>
      </c>
      <c r="C18" s="21" t="s">
        <v>79</v>
      </c>
      <c r="D18" s="21" t="s">
        <v>62</v>
      </c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 t="s">
        <v>195</v>
      </c>
      <c r="C19" s="21" t="s">
        <v>130</v>
      </c>
      <c r="D19" s="21" t="s">
        <v>5</v>
      </c>
      <c r="E19" s="21"/>
      <c r="F19" s="18"/>
      <c r="G19" s="124">
        <f>IF((AB16-AC17)&lt;0,0,AB16-AC17)</f>
        <v>4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 t="s">
        <v>204</v>
      </c>
      <c r="C20" s="21" t="s">
        <v>201</v>
      </c>
      <c r="D20" s="21" t="s">
        <v>27</v>
      </c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 t="s">
        <v>270</v>
      </c>
      <c r="C21" s="21" t="s">
        <v>201</v>
      </c>
      <c r="D21" s="21" t="s">
        <v>60</v>
      </c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 t="s">
        <v>315</v>
      </c>
      <c r="C22" s="21" t="s">
        <v>201</v>
      </c>
      <c r="D22" s="21" t="s">
        <v>187</v>
      </c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MICKY QUINN'S SHIRT</v>
      </c>
      <c r="C24" s="131"/>
      <c r="D24" s="132"/>
      <c r="E24" s="136" t="str">
        <f>INDEX(Owners!$A:$A,MATCH(B24,Owners!$B:$B,0))</f>
        <v>Andy Charleston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f>A4</f>
        <v>10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 t="s">
        <v>26</v>
      </c>
      <c r="C26" s="8" t="s">
        <v>0</v>
      </c>
      <c r="D26" s="8" t="s">
        <v>27</v>
      </c>
      <c r="E26" s="85"/>
      <c r="F26" s="26"/>
      <c r="G26" s="9"/>
      <c r="H26" s="10" t="s">
        <v>397</v>
      </c>
      <c r="I26" s="11"/>
      <c r="J26" s="12"/>
      <c r="K26" s="13" t="s">
        <v>397</v>
      </c>
      <c r="L26" s="14"/>
      <c r="M26" s="12"/>
      <c r="N26" s="13" t="s">
        <v>397</v>
      </c>
      <c r="O26" s="14"/>
      <c r="P26" s="12"/>
      <c r="Q26" s="13" t="s">
        <v>397</v>
      </c>
      <c r="R26" s="14"/>
      <c r="S26" s="12"/>
      <c r="T26" s="13" t="s">
        <v>397</v>
      </c>
      <c r="U26" s="14"/>
      <c r="V26" s="12"/>
      <c r="W26" s="13" t="s">
        <v>397</v>
      </c>
      <c r="X26" s="14"/>
      <c r="Y26" s="12"/>
      <c r="Z26" s="13" t="s">
        <v>397</v>
      </c>
      <c r="AA26" s="14">
        <v>2</v>
      </c>
      <c r="AB26" s="2"/>
    </row>
    <row r="27" spans="1:29" ht="30" customHeight="1" x14ac:dyDescent="0.25">
      <c r="B27" s="8" t="s">
        <v>102</v>
      </c>
      <c r="C27" s="8" t="s">
        <v>79</v>
      </c>
      <c r="D27" s="8" t="s">
        <v>64</v>
      </c>
      <c r="E27" s="20"/>
      <c r="F27" s="26"/>
      <c r="G27" s="12"/>
      <c r="H27" s="13" t="s">
        <v>397</v>
      </c>
      <c r="I27" s="15"/>
      <c r="J27" s="12"/>
      <c r="K27" s="13" t="s">
        <v>397</v>
      </c>
      <c r="L27" s="14"/>
      <c r="M27" s="12"/>
      <c r="N27" s="13" t="s">
        <v>397</v>
      </c>
      <c r="O27" s="14"/>
      <c r="P27" s="12"/>
      <c r="Q27" s="13" t="s">
        <v>397</v>
      </c>
      <c r="R27" s="14"/>
      <c r="S27" s="12"/>
      <c r="T27" s="13" t="s">
        <v>397</v>
      </c>
      <c r="U27" s="14"/>
      <c r="V27" s="12"/>
      <c r="W27" s="13" t="s">
        <v>397</v>
      </c>
      <c r="X27" s="14"/>
      <c r="Y27" s="12"/>
      <c r="Z27" s="13" t="s">
        <v>397</v>
      </c>
      <c r="AA27" s="14">
        <v>1</v>
      </c>
      <c r="AB27" s="2"/>
    </row>
    <row r="28" spans="1:29" ht="30" customHeight="1" x14ac:dyDescent="0.25">
      <c r="B28" s="8" t="s">
        <v>105</v>
      </c>
      <c r="C28" s="8" t="s">
        <v>79</v>
      </c>
      <c r="D28" s="8" t="s">
        <v>71</v>
      </c>
      <c r="E28" s="20"/>
      <c r="F28" s="26"/>
      <c r="G28" s="12"/>
      <c r="H28" s="13" t="s">
        <v>397</v>
      </c>
      <c r="I28" s="15"/>
      <c r="J28" s="12"/>
      <c r="K28" s="13" t="s">
        <v>397</v>
      </c>
      <c r="L28" s="14"/>
      <c r="M28" s="12"/>
      <c r="N28" s="13" t="s">
        <v>397</v>
      </c>
      <c r="O28" s="14">
        <v>1</v>
      </c>
      <c r="P28" s="12"/>
      <c r="Q28" s="13" t="s">
        <v>397</v>
      </c>
      <c r="R28" s="14"/>
      <c r="S28" s="12"/>
      <c r="T28" s="13" t="s">
        <v>397</v>
      </c>
      <c r="U28" s="14"/>
      <c r="V28" s="12"/>
      <c r="W28" s="13" t="s">
        <v>397</v>
      </c>
      <c r="X28" s="14"/>
      <c r="Y28" s="12"/>
      <c r="Z28" s="13" t="s">
        <v>397</v>
      </c>
      <c r="AA28" s="14">
        <v>1</v>
      </c>
      <c r="AB28" s="2"/>
    </row>
    <row r="29" spans="1:29" ht="30" customHeight="1" x14ac:dyDescent="0.25">
      <c r="B29" s="8" t="s">
        <v>147</v>
      </c>
      <c r="C29" s="8" t="s">
        <v>130</v>
      </c>
      <c r="D29" s="8" t="s">
        <v>49</v>
      </c>
      <c r="E29" s="20"/>
      <c r="F29" s="26"/>
      <c r="G29" s="12"/>
      <c r="H29" s="15"/>
      <c r="I29" s="15"/>
      <c r="J29" s="12"/>
      <c r="K29" s="15"/>
      <c r="L29" s="14"/>
      <c r="M29" s="12"/>
      <c r="N29" s="15"/>
      <c r="O29" s="14"/>
      <c r="P29" s="12"/>
      <c r="Q29" s="15"/>
      <c r="R29" s="14"/>
      <c r="S29" s="12"/>
      <c r="T29" s="15"/>
      <c r="U29" s="14"/>
      <c r="V29" s="12"/>
      <c r="W29" s="15"/>
      <c r="X29" s="14"/>
      <c r="Y29" s="12"/>
      <c r="Z29" s="15"/>
      <c r="AA29" s="14"/>
      <c r="AB29" s="2"/>
    </row>
    <row r="30" spans="1:29" ht="30" customHeight="1" x14ac:dyDescent="0.25">
      <c r="B30" s="8" t="s">
        <v>155</v>
      </c>
      <c r="C30" s="8" t="s">
        <v>130</v>
      </c>
      <c r="D30" s="8" t="s">
        <v>17</v>
      </c>
      <c r="E30" s="20"/>
      <c r="F30" s="26"/>
      <c r="G30" s="12"/>
      <c r="H30" s="15"/>
      <c r="I30" s="15"/>
      <c r="J30" s="12"/>
      <c r="K30" s="15"/>
      <c r="L30" s="14"/>
      <c r="M30" s="12"/>
      <c r="N30" s="15"/>
      <c r="O30" s="14"/>
      <c r="P30" s="12"/>
      <c r="Q30" s="15"/>
      <c r="R30" s="14"/>
      <c r="S30" s="12"/>
      <c r="T30" s="15"/>
      <c r="U30" s="14"/>
      <c r="V30" s="12">
        <v>1</v>
      </c>
      <c r="W30" s="15"/>
      <c r="X30" s="14"/>
      <c r="Y30" s="12"/>
      <c r="Z30" s="15"/>
      <c r="AA30" s="14"/>
      <c r="AB30" s="2"/>
    </row>
    <row r="31" spans="1:29" ht="30" customHeight="1" x14ac:dyDescent="0.25">
      <c r="B31" s="8" t="s">
        <v>159</v>
      </c>
      <c r="C31" s="8" t="s">
        <v>130</v>
      </c>
      <c r="D31" s="8" t="s">
        <v>8</v>
      </c>
      <c r="E31" s="20"/>
      <c r="F31" s="26"/>
      <c r="G31" s="12"/>
      <c r="H31" s="15"/>
      <c r="I31" s="15"/>
      <c r="J31" s="12"/>
      <c r="K31" s="15"/>
      <c r="L31" s="14"/>
      <c r="M31" s="12"/>
      <c r="N31" s="15"/>
      <c r="O31" s="14"/>
      <c r="P31" s="12"/>
      <c r="Q31" s="15"/>
      <c r="R31" s="14"/>
      <c r="S31" s="12"/>
      <c r="T31" s="15"/>
      <c r="U31" s="14"/>
      <c r="V31" s="12">
        <v>1</v>
      </c>
      <c r="W31" s="15"/>
      <c r="X31" s="14"/>
      <c r="Y31" s="12"/>
      <c r="Z31" s="15"/>
      <c r="AA31" s="14"/>
      <c r="AB31" s="2"/>
    </row>
    <row r="32" spans="1:29" ht="30" customHeight="1" x14ac:dyDescent="0.25">
      <c r="B32" s="8" t="s">
        <v>217</v>
      </c>
      <c r="C32" s="8" t="s">
        <v>201</v>
      </c>
      <c r="D32" s="8" t="s">
        <v>60</v>
      </c>
      <c r="E32" s="20"/>
      <c r="F32" s="26"/>
      <c r="G32" s="12"/>
      <c r="H32" s="15"/>
      <c r="I32" s="15"/>
      <c r="J32" s="12"/>
      <c r="K32" s="15"/>
      <c r="L32" s="14"/>
      <c r="M32" s="12"/>
      <c r="N32" s="15"/>
      <c r="O32" s="14"/>
      <c r="P32" s="12"/>
      <c r="Q32" s="15"/>
      <c r="R32" s="14"/>
      <c r="S32" s="12"/>
      <c r="T32" s="15"/>
      <c r="U32" s="14"/>
      <c r="V32" s="12"/>
      <c r="W32" s="15"/>
      <c r="X32" s="14"/>
      <c r="Y32" s="12"/>
      <c r="Z32" s="15"/>
      <c r="AA32" s="14"/>
      <c r="AB32" s="2"/>
    </row>
    <row r="33" spans="1:29" ht="30" customHeight="1" x14ac:dyDescent="0.25">
      <c r="B33" s="8" t="s">
        <v>218</v>
      </c>
      <c r="C33" s="8" t="s">
        <v>201</v>
      </c>
      <c r="D33" s="8" t="s">
        <v>62</v>
      </c>
      <c r="E33" s="20"/>
      <c r="F33" s="26"/>
      <c r="G33" s="12"/>
      <c r="H33" s="15"/>
      <c r="I33" s="15"/>
      <c r="J33" s="12"/>
      <c r="K33" s="15"/>
      <c r="L33" s="14"/>
      <c r="M33" s="12"/>
      <c r="N33" s="15"/>
      <c r="O33" s="14"/>
      <c r="P33" s="12"/>
      <c r="Q33" s="15"/>
      <c r="R33" s="14"/>
      <c r="S33" s="12"/>
      <c r="T33" s="15"/>
      <c r="U33" s="14"/>
      <c r="V33" s="12"/>
      <c r="W33" s="15"/>
      <c r="X33" s="14"/>
      <c r="Y33" s="12"/>
      <c r="Z33" s="15"/>
      <c r="AA33" s="14"/>
      <c r="AB33" s="2"/>
    </row>
    <row r="34" spans="1:29" ht="30" customHeight="1" x14ac:dyDescent="0.25">
      <c r="B34" s="8" t="s">
        <v>223</v>
      </c>
      <c r="C34" s="8" t="s">
        <v>201</v>
      </c>
      <c r="D34" s="8" t="s">
        <v>175</v>
      </c>
      <c r="E34" s="20"/>
      <c r="F34" s="26"/>
      <c r="G34" s="12"/>
      <c r="H34" s="15"/>
      <c r="I34" s="15"/>
      <c r="J34" s="12"/>
      <c r="K34" s="15"/>
      <c r="L34" s="14"/>
      <c r="M34" s="12"/>
      <c r="N34" s="15"/>
      <c r="O34" s="14"/>
      <c r="P34" s="12"/>
      <c r="Q34" s="15"/>
      <c r="R34" s="14"/>
      <c r="S34" s="12"/>
      <c r="T34" s="15"/>
      <c r="U34" s="14"/>
      <c r="V34" s="12"/>
      <c r="W34" s="15"/>
      <c r="X34" s="14"/>
      <c r="Y34" s="12"/>
      <c r="Z34" s="15"/>
      <c r="AA34" s="14"/>
      <c r="AB34" s="2"/>
    </row>
    <row r="35" spans="1:29" ht="30" customHeight="1" x14ac:dyDescent="0.25">
      <c r="B35" s="8" t="s">
        <v>235</v>
      </c>
      <c r="C35" s="8" t="s">
        <v>201</v>
      </c>
      <c r="D35" s="8" t="s">
        <v>66</v>
      </c>
      <c r="E35" s="20"/>
      <c r="F35" s="26"/>
      <c r="G35" s="12"/>
      <c r="H35" s="15"/>
      <c r="I35" s="15"/>
      <c r="J35" s="12"/>
      <c r="K35" s="15"/>
      <c r="L35" s="14"/>
      <c r="M35" s="12"/>
      <c r="N35" s="15"/>
      <c r="O35" s="14"/>
      <c r="P35" s="12"/>
      <c r="Q35" s="15"/>
      <c r="R35" s="14"/>
      <c r="S35" s="12"/>
      <c r="T35" s="15"/>
      <c r="U35" s="14"/>
      <c r="V35" s="12"/>
      <c r="W35" s="15"/>
      <c r="X35" s="14"/>
      <c r="Y35" s="12"/>
      <c r="Z35" s="15"/>
      <c r="AA35" s="14"/>
      <c r="AB35" s="2"/>
    </row>
    <row r="36" spans="1:29" ht="30" customHeight="1" thickBot="1" x14ac:dyDescent="0.3">
      <c r="B36" s="27" t="s">
        <v>316</v>
      </c>
      <c r="C36" s="27" t="s">
        <v>201</v>
      </c>
      <c r="D36" s="27" t="s">
        <v>273</v>
      </c>
      <c r="E36" s="35"/>
      <c r="F36" s="26"/>
      <c r="G36" s="28"/>
      <c r="H36" s="17"/>
      <c r="I36" s="17"/>
      <c r="J36" s="28"/>
      <c r="K36" s="17"/>
      <c r="L36" s="29"/>
      <c r="M36" s="28"/>
      <c r="N36" s="17"/>
      <c r="O36" s="29"/>
      <c r="P36" s="28"/>
      <c r="Q36" s="17"/>
      <c r="R36" s="29"/>
      <c r="S36" s="28"/>
      <c r="T36" s="17"/>
      <c r="U36" s="29"/>
      <c r="V36" s="28"/>
      <c r="W36" s="17"/>
      <c r="X36" s="29"/>
      <c r="Y36" s="28"/>
      <c r="Z36" s="17"/>
      <c r="AA36" s="29"/>
      <c r="AB36" s="2"/>
    </row>
    <row r="37" spans="1:29" ht="30" customHeight="1" thickTop="1" x14ac:dyDescent="0.25">
      <c r="B37" s="30" t="s">
        <v>212</v>
      </c>
      <c r="C37" s="30" t="s">
        <v>201</v>
      </c>
      <c r="D37" s="30" t="s">
        <v>47</v>
      </c>
      <c r="E37" s="36"/>
      <c r="F37" s="31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>
        <f>IF(SUM(V26:V36)=0,"",SUM(V26:V36))</f>
        <v>2</v>
      </c>
      <c r="W37" s="33"/>
      <c r="X37" s="34"/>
      <c r="Y37" s="32" t="str">
        <f>IF(SUM(Y26:Y36)=0,"",SUM(Y26:Y36))</f>
        <v/>
      </c>
      <c r="Z37" s="33"/>
      <c r="AA37" s="34"/>
      <c r="AB37" s="2">
        <f>SUM(G37:AA37)</f>
        <v>2</v>
      </c>
    </row>
    <row r="38" spans="1:29" ht="30" customHeight="1" x14ac:dyDescent="0.25">
      <c r="B38" s="21"/>
      <c r="C38" s="21"/>
      <c r="D38" s="21"/>
      <c r="E38" s="23"/>
      <c r="F38" s="22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>
        <f>IF(SUM(O26:O28)=0,"",SUM(O26:O28))</f>
        <v>1</v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 t="str">
        <f>IF(SUM(X26:X28)=0,"",SUM(X26:X28))</f>
        <v/>
      </c>
      <c r="Y38" s="12"/>
      <c r="Z38" s="15"/>
      <c r="AA38" s="15">
        <f>IF(SUM(AA26:AA28)=0,"",SUM(AA26:AA28))</f>
        <v>4</v>
      </c>
      <c r="AB38" s="2">
        <f>SUM(G38:AA38)</f>
        <v>5</v>
      </c>
      <c r="AC38" s="3">
        <f>INT(SUM(G38:AA38)/3)</f>
        <v>1</v>
      </c>
    </row>
    <row r="39" spans="1:29" ht="30" customHeight="1" thickBot="1" x14ac:dyDescent="0.3">
      <c r="B39" s="21"/>
      <c r="C39" s="21"/>
      <c r="D39" s="21"/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/>
      <c r="C40" s="21"/>
      <c r="D40" s="21"/>
      <c r="E40" s="24"/>
      <c r="F40" s="18"/>
      <c r="G40" s="124">
        <f>IF((AB37-AC38)&lt;0,0,AB37-AC38)</f>
        <v>1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/>
      <c r="C41" s="21"/>
      <c r="D41" s="21"/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/>
      <c r="C42" s="21"/>
      <c r="D42" s="21"/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/>
      <c r="C43" s="21"/>
      <c r="D43" s="21"/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f>A1</f>
        <v>2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2</v>
      </c>
      <c r="F45" s="143"/>
      <c r="G45" s="143"/>
      <c r="H45" s="143"/>
      <c r="I45" s="143"/>
      <c r="J45" s="144">
        <f>INDEX(Diary!$C:$C,MATCH(A45,Diary!$A:$A,0))</f>
        <v>41897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TOLLER BOYS 13</v>
      </c>
      <c r="C47" s="131"/>
      <c r="D47" s="132"/>
      <c r="E47" s="136" t="str">
        <f>INDEX(Owners!$A:$A,MATCH(B47,Owners!$B:$B,0))</f>
        <v>Paul Fairhurst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f>A4+1</f>
        <v>11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 t="s">
        <v>77</v>
      </c>
      <c r="C49" s="8" t="s">
        <v>0</v>
      </c>
      <c r="D49" s="8" t="s">
        <v>78</v>
      </c>
      <c r="E49" s="84"/>
      <c r="F49" s="26"/>
      <c r="G49" s="9"/>
      <c r="H49" s="10" t="s">
        <v>397</v>
      </c>
      <c r="I49" s="11"/>
      <c r="J49" s="12"/>
      <c r="K49" s="13" t="s">
        <v>397</v>
      </c>
      <c r="L49" s="14"/>
      <c r="M49" s="12"/>
      <c r="N49" s="13" t="s">
        <v>397</v>
      </c>
      <c r="O49" s="14"/>
      <c r="P49" s="12"/>
      <c r="Q49" s="13" t="s">
        <v>397</v>
      </c>
      <c r="R49" s="14"/>
      <c r="S49" s="12"/>
      <c r="T49" s="13" t="s">
        <v>397</v>
      </c>
      <c r="U49" s="14"/>
      <c r="V49" s="12"/>
      <c r="W49" s="13" t="s">
        <v>397</v>
      </c>
      <c r="X49" s="14"/>
      <c r="Y49" s="12"/>
      <c r="Z49" s="13" t="s">
        <v>397</v>
      </c>
      <c r="AA49" s="14">
        <v>5</v>
      </c>
      <c r="AB49" s="2"/>
    </row>
    <row r="50" spans="2:29" ht="30" customHeight="1" x14ac:dyDescent="0.25">
      <c r="B50" s="8" t="s">
        <v>325</v>
      </c>
      <c r="C50" s="8" t="s">
        <v>79</v>
      </c>
      <c r="D50" s="8" t="s">
        <v>17</v>
      </c>
      <c r="E50" s="8"/>
      <c r="F50" s="26"/>
      <c r="G50" s="12"/>
      <c r="H50" s="13" t="s">
        <v>397</v>
      </c>
      <c r="I50" s="15"/>
      <c r="J50" s="12"/>
      <c r="K50" s="13" t="s">
        <v>397</v>
      </c>
      <c r="L50" s="14"/>
      <c r="M50" s="12"/>
      <c r="N50" s="13" t="s">
        <v>397</v>
      </c>
      <c r="O50" s="14"/>
      <c r="P50" s="12"/>
      <c r="Q50" s="13" t="s">
        <v>397</v>
      </c>
      <c r="R50" s="14"/>
      <c r="S50" s="12"/>
      <c r="T50" s="13" t="s">
        <v>397</v>
      </c>
      <c r="U50" s="14"/>
      <c r="V50" s="12"/>
      <c r="W50" s="13" t="s">
        <v>397</v>
      </c>
      <c r="X50" s="14"/>
      <c r="Y50" s="12"/>
      <c r="Z50" s="13" t="s">
        <v>397</v>
      </c>
      <c r="AA50" s="14"/>
    </row>
    <row r="51" spans="2:29" ht="30" customHeight="1" x14ac:dyDescent="0.25">
      <c r="B51" s="8" t="s">
        <v>326</v>
      </c>
      <c r="C51" s="8" t="s">
        <v>79</v>
      </c>
      <c r="D51" s="8" t="s">
        <v>145</v>
      </c>
      <c r="E51" s="8"/>
      <c r="F51" s="26"/>
      <c r="G51" s="12"/>
      <c r="H51" s="13" t="s">
        <v>397</v>
      </c>
      <c r="I51" s="15"/>
      <c r="J51" s="12"/>
      <c r="K51" s="13" t="s">
        <v>397</v>
      </c>
      <c r="L51" s="14"/>
      <c r="M51" s="12"/>
      <c r="N51" s="13" t="s">
        <v>397</v>
      </c>
      <c r="O51" s="14"/>
      <c r="P51" s="12"/>
      <c r="Q51" s="13" t="s">
        <v>397</v>
      </c>
      <c r="R51" s="14"/>
      <c r="S51" s="12"/>
      <c r="T51" s="13" t="s">
        <v>397</v>
      </c>
      <c r="U51" s="14"/>
      <c r="V51" s="12"/>
      <c r="W51" s="13" t="s">
        <v>397</v>
      </c>
      <c r="X51" s="14">
        <v>2</v>
      </c>
      <c r="Y51" s="12"/>
      <c r="Z51" s="13" t="s">
        <v>397</v>
      </c>
      <c r="AA51" s="14"/>
    </row>
    <row r="52" spans="2:29" ht="30" customHeight="1" x14ac:dyDescent="0.25">
      <c r="B52" s="8" t="s">
        <v>332</v>
      </c>
      <c r="C52" s="8" t="s">
        <v>130</v>
      </c>
      <c r="D52" s="8" t="s">
        <v>2</v>
      </c>
      <c r="E52" s="8"/>
      <c r="F52" s="26"/>
      <c r="G52" s="12"/>
      <c r="H52" s="15"/>
      <c r="I52" s="15"/>
      <c r="J52" s="12"/>
      <c r="K52" s="15"/>
      <c r="L52" s="14"/>
      <c r="M52" s="12"/>
      <c r="N52" s="15"/>
      <c r="O52" s="14"/>
      <c r="P52" s="12"/>
      <c r="Q52" s="15"/>
      <c r="R52" s="14"/>
      <c r="S52" s="12"/>
      <c r="T52" s="15"/>
      <c r="U52" s="14"/>
      <c r="V52" s="12"/>
      <c r="W52" s="15"/>
      <c r="X52" s="14"/>
      <c r="Y52" s="12"/>
      <c r="Z52" s="15"/>
      <c r="AA52" s="14"/>
    </row>
    <row r="53" spans="2:29" ht="30" customHeight="1" x14ac:dyDescent="0.25">
      <c r="B53" s="8" t="s">
        <v>333</v>
      </c>
      <c r="C53" s="8" t="s">
        <v>130</v>
      </c>
      <c r="D53" s="8" t="s">
        <v>49</v>
      </c>
      <c r="E53" s="8"/>
      <c r="F53" s="26"/>
      <c r="G53" s="12"/>
      <c r="H53" s="15"/>
      <c r="I53" s="15"/>
      <c r="J53" s="12"/>
      <c r="K53" s="15"/>
      <c r="L53" s="14"/>
      <c r="M53" s="12"/>
      <c r="N53" s="15"/>
      <c r="O53" s="14"/>
      <c r="P53" s="12"/>
      <c r="Q53" s="15"/>
      <c r="R53" s="14"/>
      <c r="S53" s="12"/>
      <c r="T53" s="15"/>
      <c r="U53" s="14"/>
      <c r="V53" s="12"/>
      <c r="W53" s="15"/>
      <c r="X53" s="14"/>
      <c r="Y53" s="12"/>
      <c r="Z53" s="15"/>
      <c r="AA53" s="14"/>
    </row>
    <row r="54" spans="2:29" ht="30" customHeight="1" x14ac:dyDescent="0.25">
      <c r="B54" s="8" t="s">
        <v>334</v>
      </c>
      <c r="C54" s="8" t="s">
        <v>130</v>
      </c>
      <c r="D54" s="8" t="s">
        <v>220</v>
      </c>
      <c r="E54" s="8"/>
      <c r="F54" s="26"/>
      <c r="G54" s="12"/>
      <c r="H54" s="15"/>
      <c r="I54" s="15"/>
      <c r="J54" s="12"/>
      <c r="K54" s="15"/>
      <c r="L54" s="14"/>
      <c r="M54" s="12"/>
      <c r="N54" s="15"/>
      <c r="O54" s="14"/>
      <c r="P54" s="12"/>
      <c r="Q54" s="15"/>
      <c r="R54" s="14"/>
      <c r="S54" s="12"/>
      <c r="T54" s="15"/>
      <c r="U54" s="14"/>
      <c r="V54" s="12"/>
      <c r="W54" s="15"/>
      <c r="X54" s="14"/>
      <c r="Y54" s="12"/>
      <c r="Z54" s="15"/>
      <c r="AA54" s="14"/>
    </row>
    <row r="55" spans="2:29" ht="30" customHeight="1" x14ac:dyDescent="0.25">
      <c r="B55" s="8" t="s">
        <v>327</v>
      </c>
      <c r="C55" s="8" t="s">
        <v>201</v>
      </c>
      <c r="D55" s="8" t="s">
        <v>273</v>
      </c>
      <c r="E55" s="8"/>
      <c r="F55" s="26"/>
      <c r="G55" s="12"/>
      <c r="H55" s="15"/>
      <c r="I55" s="15"/>
      <c r="J55" s="12"/>
      <c r="K55" s="15"/>
      <c r="L55" s="14"/>
      <c r="M55" s="12"/>
      <c r="N55" s="15"/>
      <c r="O55" s="14"/>
      <c r="P55" s="12"/>
      <c r="Q55" s="15"/>
      <c r="R55" s="14"/>
      <c r="S55" s="12"/>
      <c r="T55" s="15"/>
      <c r="U55" s="14"/>
      <c r="V55" s="12"/>
      <c r="W55" s="15"/>
      <c r="X55" s="14"/>
      <c r="Y55" s="12"/>
      <c r="Z55" s="15"/>
      <c r="AA55" s="14"/>
    </row>
    <row r="56" spans="2:29" ht="30" customHeight="1" x14ac:dyDescent="0.25">
      <c r="B56" s="8" t="s">
        <v>328</v>
      </c>
      <c r="C56" s="8" t="s">
        <v>201</v>
      </c>
      <c r="D56" s="8" t="s">
        <v>288</v>
      </c>
      <c r="E56" s="8"/>
      <c r="F56" s="26"/>
      <c r="G56" s="12"/>
      <c r="H56" s="15"/>
      <c r="I56" s="15"/>
      <c r="J56" s="12"/>
      <c r="K56" s="15"/>
      <c r="L56" s="14"/>
      <c r="M56" s="12"/>
      <c r="N56" s="15"/>
      <c r="O56" s="14"/>
      <c r="P56" s="12"/>
      <c r="Q56" s="15"/>
      <c r="R56" s="14"/>
      <c r="S56" s="12"/>
      <c r="T56" s="15"/>
      <c r="U56" s="14"/>
      <c r="V56" s="12"/>
      <c r="W56" s="15"/>
      <c r="X56" s="14"/>
      <c r="Y56" s="12"/>
      <c r="Z56" s="15"/>
      <c r="AA56" s="14"/>
    </row>
    <row r="57" spans="2:29" ht="30" customHeight="1" x14ac:dyDescent="0.25">
      <c r="B57" s="8" t="s">
        <v>329</v>
      </c>
      <c r="C57" s="8" t="s">
        <v>201</v>
      </c>
      <c r="D57" s="8" t="s">
        <v>44</v>
      </c>
      <c r="E57" s="8"/>
      <c r="F57" s="26"/>
      <c r="G57" s="12"/>
      <c r="H57" s="15"/>
      <c r="I57" s="15"/>
      <c r="J57" s="12"/>
      <c r="K57" s="15"/>
      <c r="L57" s="14"/>
      <c r="M57" s="12"/>
      <c r="N57" s="15"/>
      <c r="O57" s="14"/>
      <c r="P57" s="12"/>
      <c r="Q57" s="15"/>
      <c r="R57" s="14"/>
      <c r="S57" s="12"/>
      <c r="T57" s="15"/>
      <c r="U57" s="14"/>
      <c r="V57" s="12"/>
      <c r="W57" s="15"/>
      <c r="X57" s="14"/>
      <c r="Y57" s="12"/>
      <c r="Z57" s="15"/>
      <c r="AA57" s="14"/>
    </row>
    <row r="58" spans="2:29" ht="30" customHeight="1" x14ac:dyDescent="0.25">
      <c r="B58" s="8" t="s">
        <v>330</v>
      </c>
      <c r="C58" s="8" t="s">
        <v>201</v>
      </c>
      <c r="D58" s="8" t="s">
        <v>335</v>
      </c>
      <c r="E58" s="8"/>
      <c r="F58" s="26"/>
      <c r="G58" s="12"/>
      <c r="H58" s="15"/>
      <c r="I58" s="15"/>
      <c r="J58" s="12"/>
      <c r="K58" s="15"/>
      <c r="L58" s="14"/>
      <c r="M58" s="12"/>
      <c r="N58" s="15"/>
      <c r="O58" s="14"/>
      <c r="P58" s="12"/>
      <c r="Q58" s="15"/>
      <c r="R58" s="14"/>
      <c r="S58" s="12"/>
      <c r="T58" s="15"/>
      <c r="U58" s="14"/>
      <c r="V58" s="12"/>
      <c r="W58" s="15"/>
      <c r="X58" s="14"/>
      <c r="Y58" s="12"/>
      <c r="Z58" s="15"/>
      <c r="AA58" s="14"/>
    </row>
    <row r="59" spans="2:29" ht="30" customHeight="1" thickBot="1" x14ac:dyDescent="0.3">
      <c r="B59" s="27" t="s">
        <v>331</v>
      </c>
      <c r="C59" s="27" t="s">
        <v>201</v>
      </c>
      <c r="D59" s="27" t="s">
        <v>206</v>
      </c>
      <c r="E59" s="27"/>
      <c r="F59" s="26"/>
      <c r="G59" s="28"/>
      <c r="H59" s="17"/>
      <c r="I59" s="17"/>
      <c r="J59" s="28"/>
      <c r="K59" s="17"/>
      <c r="L59" s="29"/>
      <c r="M59" s="28"/>
      <c r="N59" s="17"/>
      <c r="O59" s="29"/>
      <c r="P59" s="28"/>
      <c r="Q59" s="17"/>
      <c r="R59" s="29"/>
      <c r="S59" s="28"/>
      <c r="T59" s="17"/>
      <c r="U59" s="29"/>
      <c r="V59" s="28"/>
      <c r="W59" s="17"/>
      <c r="X59" s="29"/>
      <c r="Y59" s="28"/>
      <c r="Z59" s="17"/>
      <c r="AA59" s="29"/>
    </row>
    <row r="60" spans="2:29" ht="30" customHeight="1" thickTop="1" x14ac:dyDescent="0.25">
      <c r="B60" s="30" t="s">
        <v>72</v>
      </c>
      <c r="C60" s="30" t="s">
        <v>0</v>
      </c>
      <c r="D60" s="30" t="s">
        <v>73</v>
      </c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 t="str">
        <f>IF(SUM(M49:M59)=0,"",SUM(M49:M59))</f>
        <v/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 t="str">
        <f>IF(SUM(V49:V59)=0,"",SUM(V49:V59))</f>
        <v/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0</v>
      </c>
    </row>
    <row r="61" spans="2:29" ht="30" customHeight="1" x14ac:dyDescent="0.25">
      <c r="B61" s="21"/>
      <c r="C61" s="21"/>
      <c r="D61" s="21"/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 t="str">
        <f>IF(SUM(L49:L51)=0,"",SUM(L49:L51))</f>
        <v/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>
        <f>IF(SUM(X49:X51)=0,"",SUM(X49:X51))</f>
        <v>2</v>
      </c>
      <c r="Y61" s="12"/>
      <c r="Z61" s="15"/>
      <c r="AA61" s="15">
        <f>IF(SUM(AA49:AA51)=0,"",SUM(AA49:AA51))</f>
        <v>5</v>
      </c>
      <c r="AB61" s="2">
        <f>SUM(G61:AA61)</f>
        <v>7</v>
      </c>
      <c r="AC61" s="3">
        <f>INT(SUM(G61:AA61)/3)</f>
        <v>2</v>
      </c>
    </row>
    <row r="62" spans="2:29" ht="30" customHeight="1" thickBot="1" x14ac:dyDescent="0.3">
      <c r="B62" s="21"/>
      <c r="C62" s="21"/>
      <c r="D62" s="21"/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/>
      <c r="C63" s="21"/>
      <c r="D63" s="21"/>
      <c r="E63" s="21"/>
      <c r="F63" s="18"/>
      <c r="G63" s="124">
        <f>IF((AB60-AC61)&lt;0,0,AB60-AC61)</f>
        <v>0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/>
      <c r="C64" s="21"/>
      <c r="D64" s="21"/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/>
      <c r="C65" s="21"/>
      <c r="D65" s="21"/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/>
      <c r="C66" s="21"/>
      <c r="D66" s="21"/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JEAN PIERRE'S TAP INS</v>
      </c>
      <c r="C68" s="131"/>
      <c r="D68" s="132"/>
      <c r="E68" s="136" t="str">
        <f>INDEX(Owners!$A:$A,MATCH(B68,Owners!$B:$B,0))</f>
        <v>John Murphy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f>A4+1</f>
        <v>11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 t="s">
        <v>13</v>
      </c>
      <c r="C70" s="8" t="s">
        <v>0</v>
      </c>
      <c r="D70" s="8" t="s">
        <v>14</v>
      </c>
      <c r="E70" s="85"/>
      <c r="F70" s="26"/>
      <c r="G70" s="9"/>
      <c r="H70" s="10" t="s">
        <v>397</v>
      </c>
      <c r="I70" s="11"/>
      <c r="J70" s="12"/>
      <c r="K70" s="13" t="s">
        <v>397</v>
      </c>
      <c r="L70" s="14"/>
      <c r="M70" s="12"/>
      <c r="N70" s="13" t="s">
        <v>397</v>
      </c>
      <c r="O70" s="14"/>
      <c r="P70" s="12"/>
      <c r="Q70" s="13" t="s">
        <v>397</v>
      </c>
      <c r="R70" s="14"/>
      <c r="S70" s="12"/>
      <c r="T70" s="13" t="s">
        <v>397</v>
      </c>
      <c r="U70" s="14"/>
      <c r="V70" s="12"/>
      <c r="W70" s="13" t="s">
        <v>397</v>
      </c>
      <c r="X70" s="14"/>
      <c r="Y70" s="12"/>
      <c r="Z70" s="13" t="s">
        <v>397</v>
      </c>
      <c r="AA70" s="14"/>
    </row>
    <row r="71" spans="1:27" ht="30" customHeight="1" x14ac:dyDescent="0.25">
      <c r="B71" s="8" t="s">
        <v>101</v>
      </c>
      <c r="C71" s="8" t="s">
        <v>79</v>
      </c>
      <c r="D71" s="8" t="s">
        <v>78</v>
      </c>
      <c r="E71" s="20"/>
      <c r="F71" s="26"/>
      <c r="G71" s="12"/>
      <c r="H71" s="13" t="s">
        <v>397</v>
      </c>
      <c r="I71" s="15"/>
      <c r="J71" s="12"/>
      <c r="K71" s="13" t="s">
        <v>397</v>
      </c>
      <c r="L71" s="14"/>
      <c r="M71" s="12"/>
      <c r="N71" s="13" t="s">
        <v>397</v>
      </c>
      <c r="O71" s="14"/>
      <c r="P71" s="12"/>
      <c r="Q71" s="13" t="s">
        <v>397</v>
      </c>
      <c r="R71" s="14"/>
      <c r="S71" s="12"/>
      <c r="T71" s="13" t="s">
        <v>397</v>
      </c>
      <c r="U71" s="14"/>
      <c r="V71" s="12"/>
      <c r="W71" s="13" t="s">
        <v>397</v>
      </c>
      <c r="X71" s="14"/>
      <c r="Y71" s="12"/>
      <c r="Z71" s="13" t="s">
        <v>397</v>
      </c>
      <c r="AA71" s="14">
        <v>5</v>
      </c>
    </row>
    <row r="72" spans="1:27" ht="30" customHeight="1" x14ac:dyDescent="0.25">
      <c r="B72" s="8" t="s">
        <v>127</v>
      </c>
      <c r="C72" s="8" t="s">
        <v>79</v>
      </c>
      <c r="D72" s="8" t="s">
        <v>30</v>
      </c>
      <c r="E72" s="20"/>
      <c r="F72" s="26"/>
      <c r="G72" s="12"/>
      <c r="H72" s="13" t="s">
        <v>397</v>
      </c>
      <c r="I72" s="15"/>
      <c r="J72" s="12"/>
      <c r="K72" s="13" t="s">
        <v>397</v>
      </c>
      <c r="L72" s="14">
        <v>2</v>
      </c>
      <c r="M72" s="12"/>
      <c r="N72" s="13" t="s">
        <v>397</v>
      </c>
      <c r="O72" s="14"/>
      <c r="P72" s="12"/>
      <c r="Q72" s="13" t="s">
        <v>397</v>
      </c>
      <c r="R72" s="14"/>
      <c r="S72" s="12"/>
      <c r="T72" s="13" t="s">
        <v>397</v>
      </c>
      <c r="U72" s="14"/>
      <c r="V72" s="12"/>
      <c r="W72" s="13" t="s">
        <v>397</v>
      </c>
      <c r="X72" s="14"/>
      <c r="Y72" s="12"/>
      <c r="Z72" s="13" t="s">
        <v>397</v>
      </c>
      <c r="AA72" s="14"/>
    </row>
    <row r="73" spans="1:27" ht="30" customHeight="1" x14ac:dyDescent="0.25">
      <c r="B73" s="8" t="s">
        <v>181</v>
      </c>
      <c r="C73" s="8" t="s">
        <v>130</v>
      </c>
      <c r="D73" s="8" t="s">
        <v>49</v>
      </c>
      <c r="E73" s="20"/>
      <c r="F73" s="26"/>
      <c r="G73" s="12"/>
      <c r="H73" s="15"/>
      <c r="I73" s="15"/>
      <c r="J73" s="12"/>
      <c r="K73" s="15"/>
      <c r="L73" s="14"/>
      <c r="M73" s="12"/>
      <c r="N73" s="15"/>
      <c r="O73" s="14"/>
      <c r="P73" s="12"/>
      <c r="Q73" s="15"/>
      <c r="R73" s="14"/>
      <c r="S73" s="12"/>
      <c r="T73" s="15"/>
      <c r="U73" s="14"/>
      <c r="V73" s="12"/>
      <c r="W73" s="15"/>
      <c r="X73" s="14"/>
      <c r="Y73" s="12"/>
      <c r="Z73" s="15"/>
      <c r="AA73" s="14"/>
    </row>
    <row r="74" spans="1:27" ht="30" customHeight="1" x14ac:dyDescent="0.25">
      <c r="B74" s="8" t="s">
        <v>186</v>
      </c>
      <c r="C74" s="8" t="s">
        <v>130</v>
      </c>
      <c r="D74" s="8" t="s">
        <v>187</v>
      </c>
      <c r="E74" s="20"/>
      <c r="F74" s="26"/>
      <c r="G74" s="12"/>
      <c r="H74" s="15"/>
      <c r="I74" s="15"/>
      <c r="J74" s="12"/>
      <c r="K74" s="15"/>
      <c r="L74" s="14"/>
      <c r="M74" s="12"/>
      <c r="N74" s="15"/>
      <c r="O74" s="14"/>
      <c r="P74" s="12"/>
      <c r="Q74" s="15"/>
      <c r="R74" s="14"/>
      <c r="S74" s="12"/>
      <c r="T74" s="15"/>
      <c r="U74" s="14"/>
      <c r="V74" s="12"/>
      <c r="W74" s="15"/>
      <c r="X74" s="14"/>
      <c r="Y74" s="12"/>
      <c r="Z74" s="15"/>
      <c r="AA74" s="14"/>
    </row>
    <row r="75" spans="1:27" ht="30" customHeight="1" x14ac:dyDescent="0.25">
      <c r="B75" s="8" t="s">
        <v>191</v>
      </c>
      <c r="C75" s="8" t="s">
        <v>130</v>
      </c>
      <c r="D75" s="8" t="s">
        <v>73</v>
      </c>
      <c r="E75" s="20"/>
      <c r="F75" s="26"/>
      <c r="G75" s="12"/>
      <c r="H75" s="15"/>
      <c r="I75" s="15"/>
      <c r="J75" s="12"/>
      <c r="K75" s="15"/>
      <c r="L75" s="14"/>
      <c r="M75" s="12"/>
      <c r="N75" s="15"/>
      <c r="O75" s="14"/>
      <c r="P75" s="12"/>
      <c r="Q75" s="15"/>
      <c r="R75" s="14"/>
      <c r="S75" s="12"/>
      <c r="T75" s="15"/>
      <c r="U75" s="14"/>
      <c r="V75" s="12"/>
      <c r="W75" s="15"/>
      <c r="X75" s="14"/>
      <c r="Y75" s="12"/>
      <c r="Z75" s="15"/>
      <c r="AA75" s="14"/>
    </row>
    <row r="76" spans="1:27" ht="30" customHeight="1" x14ac:dyDescent="0.25">
      <c r="B76" s="8" t="s">
        <v>230</v>
      </c>
      <c r="C76" s="8" t="s">
        <v>201</v>
      </c>
      <c r="D76" s="8" t="s">
        <v>54</v>
      </c>
      <c r="E76" s="20"/>
      <c r="F76" s="26"/>
      <c r="G76" s="12"/>
      <c r="H76" s="15"/>
      <c r="I76" s="15"/>
      <c r="J76" s="12"/>
      <c r="K76" s="15"/>
      <c r="L76" s="14"/>
      <c r="M76" s="12"/>
      <c r="N76" s="15"/>
      <c r="O76" s="14"/>
      <c r="P76" s="12"/>
      <c r="Q76" s="15"/>
      <c r="R76" s="14"/>
      <c r="S76" s="12"/>
      <c r="T76" s="15"/>
      <c r="U76" s="14"/>
      <c r="V76" s="12"/>
      <c r="W76" s="15"/>
      <c r="X76" s="14"/>
      <c r="Y76" s="12">
        <v>1</v>
      </c>
      <c r="Z76" s="15"/>
      <c r="AA76" s="14"/>
    </row>
    <row r="77" spans="1:27" ht="30" customHeight="1" x14ac:dyDescent="0.25">
      <c r="B77" s="8" t="s">
        <v>244</v>
      </c>
      <c r="C77" s="8" t="s">
        <v>201</v>
      </c>
      <c r="D77" s="8" t="s">
        <v>25</v>
      </c>
      <c r="E77" s="20"/>
      <c r="F77" s="26"/>
      <c r="G77" s="12"/>
      <c r="H77" s="15"/>
      <c r="I77" s="15"/>
      <c r="J77" s="12"/>
      <c r="K77" s="15"/>
      <c r="L77" s="14"/>
      <c r="M77" s="12"/>
      <c r="N77" s="15"/>
      <c r="O77" s="14"/>
      <c r="P77" s="12"/>
      <c r="Q77" s="15"/>
      <c r="R77" s="14"/>
      <c r="S77" s="12"/>
      <c r="T77" s="15"/>
      <c r="U77" s="14"/>
      <c r="V77" s="12"/>
      <c r="W77" s="15"/>
      <c r="X77" s="14"/>
      <c r="Y77" s="12"/>
      <c r="Z77" s="15"/>
      <c r="AA77" s="14"/>
    </row>
    <row r="78" spans="1:27" ht="30" customHeight="1" x14ac:dyDescent="0.25">
      <c r="B78" s="8" t="s">
        <v>284</v>
      </c>
      <c r="C78" s="8" t="s">
        <v>201</v>
      </c>
      <c r="D78" s="8" t="s">
        <v>32</v>
      </c>
      <c r="E78" s="20"/>
      <c r="F78" s="26"/>
      <c r="G78" s="12"/>
      <c r="H78" s="15"/>
      <c r="I78" s="15"/>
      <c r="J78" s="12"/>
      <c r="K78" s="15"/>
      <c r="L78" s="14"/>
      <c r="M78" s="12"/>
      <c r="N78" s="15"/>
      <c r="O78" s="14"/>
      <c r="P78" s="12"/>
      <c r="Q78" s="15"/>
      <c r="R78" s="14"/>
      <c r="S78" s="12"/>
      <c r="T78" s="15"/>
      <c r="U78" s="14"/>
      <c r="V78" s="12"/>
      <c r="W78" s="15"/>
      <c r="X78" s="14"/>
      <c r="Y78" s="12"/>
      <c r="Z78" s="15"/>
      <c r="AA78" s="14"/>
    </row>
    <row r="79" spans="1:27" ht="30" customHeight="1" x14ac:dyDescent="0.25">
      <c r="B79" s="8" t="s">
        <v>290</v>
      </c>
      <c r="C79" s="8" t="s">
        <v>201</v>
      </c>
      <c r="D79" s="8" t="s">
        <v>19</v>
      </c>
      <c r="E79" s="20"/>
      <c r="F79" s="26"/>
      <c r="G79" s="12"/>
      <c r="H79" s="15"/>
      <c r="I79" s="15"/>
      <c r="J79" s="12"/>
      <c r="K79" s="15"/>
      <c r="L79" s="14"/>
      <c r="M79" s="12"/>
      <c r="N79" s="15"/>
      <c r="O79" s="14"/>
      <c r="P79" s="12"/>
      <c r="Q79" s="15"/>
      <c r="R79" s="14"/>
      <c r="S79" s="12"/>
      <c r="T79" s="15"/>
      <c r="U79" s="14"/>
      <c r="V79" s="12">
        <v>1</v>
      </c>
      <c r="W79" s="15"/>
      <c r="X79" s="14"/>
      <c r="Y79" s="12"/>
      <c r="Z79" s="15"/>
      <c r="AA79" s="14"/>
    </row>
    <row r="80" spans="1:27" ht="30" customHeight="1" thickBot="1" x14ac:dyDescent="0.3">
      <c r="B80" s="27" t="s">
        <v>313</v>
      </c>
      <c r="C80" s="27" t="s">
        <v>201</v>
      </c>
      <c r="D80" s="27" t="s">
        <v>41</v>
      </c>
      <c r="E80" s="35"/>
      <c r="F80" s="26"/>
      <c r="G80" s="28"/>
      <c r="H80" s="17"/>
      <c r="I80" s="17"/>
      <c r="J80" s="28">
        <v>2</v>
      </c>
      <c r="K80" s="17"/>
      <c r="L80" s="29"/>
      <c r="M80" s="28"/>
      <c r="N80" s="17"/>
      <c r="O80" s="29"/>
      <c r="P80" s="28"/>
      <c r="Q80" s="17"/>
      <c r="R80" s="29"/>
      <c r="S80" s="28"/>
      <c r="T80" s="17"/>
      <c r="U80" s="29"/>
      <c r="V80" s="28"/>
      <c r="W80" s="17"/>
      <c r="X80" s="29"/>
      <c r="Y80" s="28"/>
      <c r="Z80" s="17"/>
      <c r="AA80" s="29"/>
    </row>
    <row r="81" spans="1:29" ht="30" customHeight="1" thickTop="1" x14ac:dyDescent="0.25">
      <c r="B81" s="30" t="s">
        <v>24</v>
      </c>
      <c r="C81" s="30" t="s">
        <v>0</v>
      </c>
      <c r="D81" s="30" t="s">
        <v>25</v>
      </c>
      <c r="E81" s="36"/>
      <c r="F81" s="31" t="s">
        <v>372</v>
      </c>
      <c r="G81" s="32" t="str">
        <f>IF(SUM(G70:G80)=0,"",SUM(G70:G80))</f>
        <v/>
      </c>
      <c r="H81" s="33"/>
      <c r="I81" s="33"/>
      <c r="J81" s="32">
        <f>IF(SUM(J70:J80)=0,"",SUM(J70:J80))</f>
        <v>2</v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>
        <f>IF(SUM(V70:V80)=0,"",SUM(V70:V80))</f>
        <v>1</v>
      </c>
      <c r="W81" s="33"/>
      <c r="X81" s="34"/>
      <c r="Y81" s="32">
        <f>IF(SUM(Y70:Y80)=0,"",SUM(Y70:Y80))</f>
        <v>1</v>
      </c>
      <c r="Z81" s="33"/>
      <c r="AA81" s="34"/>
      <c r="AB81" s="2">
        <f>SUM(G81:AA81)</f>
        <v>4</v>
      </c>
    </row>
    <row r="82" spans="1:29" ht="30" customHeight="1" x14ac:dyDescent="0.25">
      <c r="B82" s="21" t="s">
        <v>85</v>
      </c>
      <c r="C82" s="21" t="s">
        <v>79</v>
      </c>
      <c r="D82" s="21" t="s">
        <v>60</v>
      </c>
      <c r="E82" s="23"/>
      <c r="F82" s="22" t="s">
        <v>375</v>
      </c>
      <c r="G82" s="12"/>
      <c r="H82" s="15"/>
      <c r="I82" s="15" t="str">
        <f>IF(SUM(I70:I72)=0,"",SUM(I70:I72))</f>
        <v/>
      </c>
      <c r="J82" s="12"/>
      <c r="K82" s="15"/>
      <c r="L82" s="15">
        <f>IF(SUM(L70:L72)=0,"",SUM(L70:L72))</f>
        <v>2</v>
      </c>
      <c r="M82" s="12"/>
      <c r="N82" s="15"/>
      <c r="O82" s="15" t="str">
        <f>IF(SUM(O70:O72)=0,"",SUM(O70:O72))</f>
        <v/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 t="str">
        <f>IF(SUM(X70:X72)=0,"",SUM(X70:X72))</f>
        <v/>
      </c>
      <c r="Y82" s="12"/>
      <c r="Z82" s="15"/>
      <c r="AA82" s="15">
        <f>IF(SUM(AA70:AA72)=0,"",SUM(AA70:AA72))</f>
        <v>5</v>
      </c>
      <c r="AB82" s="2">
        <f>SUM(G82:AA82)</f>
        <v>7</v>
      </c>
      <c r="AC82" s="3">
        <f>INT(SUM(G82:AA82)/3)</f>
        <v>2</v>
      </c>
    </row>
    <row r="83" spans="1:29" ht="30" customHeight="1" thickBot="1" x14ac:dyDescent="0.3">
      <c r="B83" s="21" t="s">
        <v>141</v>
      </c>
      <c r="C83" s="21" t="s">
        <v>130</v>
      </c>
      <c r="D83" s="21" t="s">
        <v>37</v>
      </c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 t="s">
        <v>258</v>
      </c>
      <c r="C84" s="21" t="s">
        <v>201</v>
      </c>
      <c r="D84" s="21" t="s">
        <v>76</v>
      </c>
      <c r="E84" s="24"/>
      <c r="F84" s="18"/>
      <c r="G84" s="124">
        <f>IF((AB81-AC82)&lt;0,0,AB81-AC82)</f>
        <v>2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 t="s">
        <v>269</v>
      </c>
      <c r="C85" s="21" t="s">
        <v>201</v>
      </c>
      <c r="D85" s="21" t="s">
        <v>17</v>
      </c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 t="s">
        <v>272</v>
      </c>
      <c r="C86" s="21" t="s">
        <v>201</v>
      </c>
      <c r="D86" s="21" t="s">
        <v>273</v>
      </c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 t="s">
        <v>309</v>
      </c>
      <c r="C87" s="21" t="s">
        <v>201</v>
      </c>
      <c r="D87" s="21" t="s">
        <v>62</v>
      </c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f>A1</f>
        <v>2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2</v>
      </c>
      <c r="F89" s="143"/>
      <c r="G89" s="143"/>
      <c r="H89" s="143"/>
      <c r="I89" s="143"/>
      <c r="J89" s="144">
        <f>INDEX(Diary!$C:$C,MATCH(A89,Diary!$A:$A,0))</f>
        <v>41897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SPORTING ANATTYJACKET</v>
      </c>
      <c r="C91" s="131"/>
      <c r="D91" s="132"/>
      <c r="E91" s="136" t="str">
        <f>INDEX(Owners!$A:$A,MATCH(B91,Owners!$B:$B,0))</f>
        <v>Graham Miller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f>A4+2</f>
        <v>12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 t="s">
        <v>63</v>
      </c>
      <c r="C93" s="8" t="s">
        <v>0</v>
      </c>
      <c r="D93" s="8" t="s">
        <v>64</v>
      </c>
      <c r="E93" s="84"/>
      <c r="F93" s="26"/>
      <c r="G93" s="9"/>
      <c r="H93" s="10" t="s">
        <v>397</v>
      </c>
      <c r="I93" s="11"/>
      <c r="J93" s="12"/>
      <c r="K93" s="13" t="s">
        <v>397</v>
      </c>
      <c r="L93" s="14"/>
      <c r="M93" s="12"/>
      <c r="N93" s="13" t="s">
        <v>397</v>
      </c>
      <c r="O93" s="14"/>
      <c r="P93" s="12"/>
      <c r="Q93" s="13" t="s">
        <v>397</v>
      </c>
      <c r="R93" s="14"/>
      <c r="S93" s="12"/>
      <c r="T93" s="13" t="s">
        <v>397</v>
      </c>
      <c r="U93" s="14"/>
      <c r="V93" s="12"/>
      <c r="W93" s="13" t="s">
        <v>397</v>
      </c>
      <c r="X93" s="14"/>
      <c r="Y93" s="12"/>
      <c r="Z93" s="13" t="s">
        <v>397</v>
      </c>
      <c r="AA93" s="14">
        <v>1</v>
      </c>
    </row>
    <row r="94" spans="1:29" ht="30" customHeight="1" x14ac:dyDescent="0.25">
      <c r="B94" s="8" t="s">
        <v>97</v>
      </c>
      <c r="C94" s="8" t="s">
        <v>79</v>
      </c>
      <c r="D94" s="8" t="s">
        <v>78</v>
      </c>
      <c r="E94" s="8"/>
      <c r="F94" s="26"/>
      <c r="G94" s="12"/>
      <c r="H94" s="13" t="s">
        <v>397</v>
      </c>
      <c r="I94" s="15"/>
      <c r="J94" s="12"/>
      <c r="K94" s="13" t="s">
        <v>397</v>
      </c>
      <c r="L94" s="14"/>
      <c r="M94" s="12"/>
      <c r="N94" s="13" t="s">
        <v>397</v>
      </c>
      <c r="O94" s="14"/>
      <c r="P94" s="12"/>
      <c r="Q94" s="13" t="s">
        <v>397</v>
      </c>
      <c r="R94" s="14"/>
      <c r="S94" s="12"/>
      <c r="T94" s="13" t="s">
        <v>397</v>
      </c>
      <c r="U94" s="14"/>
      <c r="V94" s="12"/>
      <c r="W94" s="13" t="s">
        <v>397</v>
      </c>
      <c r="X94" s="14"/>
      <c r="Y94" s="12"/>
      <c r="Z94" s="13" t="s">
        <v>397</v>
      </c>
      <c r="AA94" s="14">
        <v>5</v>
      </c>
    </row>
    <row r="95" spans="1:29" ht="30" customHeight="1" x14ac:dyDescent="0.25">
      <c r="B95" s="8" t="s">
        <v>100</v>
      </c>
      <c r="C95" s="8" t="s">
        <v>79</v>
      </c>
      <c r="D95" s="8" t="s">
        <v>68</v>
      </c>
      <c r="E95" s="8"/>
      <c r="F95" s="26"/>
      <c r="G95" s="12"/>
      <c r="H95" s="13" t="s">
        <v>397</v>
      </c>
      <c r="I95" s="15"/>
      <c r="J95" s="12"/>
      <c r="K95" s="13" t="s">
        <v>397</v>
      </c>
      <c r="L95" s="14"/>
      <c r="M95" s="12"/>
      <c r="N95" s="13" t="s">
        <v>397</v>
      </c>
      <c r="O95" s="14">
        <v>3</v>
      </c>
      <c r="P95" s="12"/>
      <c r="Q95" s="13" t="s">
        <v>397</v>
      </c>
      <c r="R95" s="14"/>
      <c r="S95" s="12"/>
      <c r="T95" s="13" t="s">
        <v>397</v>
      </c>
      <c r="U95" s="14"/>
      <c r="V95" s="12"/>
      <c r="W95" s="13" t="s">
        <v>397</v>
      </c>
      <c r="X95" s="14"/>
      <c r="Y95" s="12"/>
      <c r="Z95" s="13" t="s">
        <v>397</v>
      </c>
      <c r="AA95" s="14"/>
    </row>
    <row r="96" spans="1:29" ht="30" customHeight="1" x14ac:dyDescent="0.25">
      <c r="B96" s="8" t="s">
        <v>149</v>
      </c>
      <c r="C96" s="8" t="s">
        <v>130</v>
      </c>
      <c r="D96" s="8" t="s">
        <v>66</v>
      </c>
      <c r="E96" s="8"/>
      <c r="F96" s="26"/>
      <c r="G96" s="12"/>
      <c r="H96" s="15"/>
      <c r="I96" s="15"/>
      <c r="J96" s="12"/>
      <c r="K96" s="15"/>
      <c r="L96" s="14"/>
      <c r="M96" s="12"/>
      <c r="N96" s="15"/>
      <c r="O96" s="14"/>
      <c r="P96" s="12"/>
      <c r="Q96" s="15"/>
      <c r="R96" s="14"/>
      <c r="S96" s="12"/>
      <c r="T96" s="15"/>
      <c r="U96" s="14"/>
      <c r="V96" s="12"/>
      <c r="W96" s="15"/>
      <c r="X96" s="14"/>
      <c r="Y96" s="12"/>
      <c r="Z96" s="15"/>
      <c r="AA96" s="14"/>
    </row>
    <row r="97" spans="2:29" ht="30" customHeight="1" x14ac:dyDescent="0.25">
      <c r="B97" s="8" t="s">
        <v>152</v>
      </c>
      <c r="C97" s="8" t="s">
        <v>130</v>
      </c>
      <c r="D97" s="8" t="s">
        <v>19</v>
      </c>
      <c r="E97" s="8"/>
      <c r="F97" s="26"/>
      <c r="G97" s="12"/>
      <c r="H97" s="15"/>
      <c r="I97" s="15"/>
      <c r="J97" s="12"/>
      <c r="K97" s="15"/>
      <c r="L97" s="14"/>
      <c r="M97" s="12"/>
      <c r="N97" s="15"/>
      <c r="O97" s="14"/>
      <c r="P97" s="12"/>
      <c r="Q97" s="15"/>
      <c r="R97" s="14"/>
      <c r="S97" s="12"/>
      <c r="T97" s="15"/>
      <c r="U97" s="14"/>
      <c r="V97" s="12"/>
      <c r="W97" s="15"/>
      <c r="X97" s="14"/>
      <c r="Y97" s="12"/>
      <c r="Z97" s="15"/>
      <c r="AA97" s="14"/>
    </row>
    <row r="98" spans="2:29" ht="30" customHeight="1" x14ac:dyDescent="0.25">
      <c r="B98" s="8" t="s">
        <v>193</v>
      </c>
      <c r="C98" s="8" t="s">
        <v>130</v>
      </c>
      <c r="D98" s="8" t="s">
        <v>62</v>
      </c>
      <c r="E98" s="8"/>
      <c r="F98" s="26"/>
      <c r="G98" s="12"/>
      <c r="H98" s="15"/>
      <c r="I98" s="15"/>
      <c r="J98" s="12"/>
      <c r="K98" s="15"/>
      <c r="L98" s="14"/>
      <c r="M98" s="12"/>
      <c r="N98" s="15"/>
      <c r="O98" s="14"/>
      <c r="P98" s="12"/>
      <c r="Q98" s="15"/>
      <c r="R98" s="14"/>
      <c r="S98" s="12"/>
      <c r="T98" s="15"/>
      <c r="U98" s="14"/>
      <c r="V98" s="12"/>
      <c r="W98" s="15"/>
      <c r="X98" s="14"/>
      <c r="Y98" s="12"/>
      <c r="Z98" s="15"/>
      <c r="AA98" s="14"/>
    </row>
    <row r="99" spans="2:29" ht="30" customHeight="1" x14ac:dyDescent="0.25">
      <c r="B99" s="8" t="s">
        <v>231</v>
      </c>
      <c r="C99" s="8" t="s">
        <v>201</v>
      </c>
      <c r="D99" s="8" t="s">
        <v>19</v>
      </c>
      <c r="E99" s="8"/>
      <c r="F99" s="26"/>
      <c r="G99" s="12"/>
      <c r="H99" s="15"/>
      <c r="I99" s="15"/>
      <c r="J99" s="12">
        <v>1</v>
      </c>
      <c r="K99" s="15"/>
      <c r="L99" s="14"/>
      <c r="M99" s="12"/>
      <c r="N99" s="15"/>
      <c r="O99" s="14"/>
      <c r="P99" s="12"/>
      <c r="Q99" s="15"/>
      <c r="R99" s="14"/>
      <c r="S99" s="12"/>
      <c r="T99" s="15"/>
      <c r="U99" s="14"/>
      <c r="V99" s="12"/>
      <c r="W99" s="15"/>
      <c r="X99" s="14"/>
      <c r="Y99" s="12"/>
      <c r="Z99" s="15"/>
      <c r="AA99" s="14"/>
    </row>
    <row r="100" spans="2:29" ht="30" customHeight="1" x14ac:dyDescent="0.25">
      <c r="B100" s="8" t="s">
        <v>249</v>
      </c>
      <c r="C100" s="8" t="s">
        <v>201</v>
      </c>
      <c r="D100" s="8" t="s">
        <v>71</v>
      </c>
      <c r="E100" s="8"/>
      <c r="F100" s="26"/>
      <c r="G100" s="12"/>
      <c r="H100" s="15"/>
      <c r="I100" s="15"/>
      <c r="J100" s="12"/>
      <c r="K100" s="15"/>
      <c r="L100" s="14"/>
      <c r="M100" s="12"/>
      <c r="N100" s="15"/>
      <c r="O100" s="14"/>
      <c r="P100" s="12"/>
      <c r="Q100" s="15"/>
      <c r="R100" s="14"/>
      <c r="S100" s="12"/>
      <c r="T100" s="15"/>
      <c r="U100" s="14"/>
      <c r="V100" s="12"/>
      <c r="W100" s="15"/>
      <c r="X100" s="14"/>
      <c r="Y100" s="12"/>
      <c r="Z100" s="15"/>
      <c r="AA100" s="14"/>
    </row>
    <row r="101" spans="2:29" ht="30" customHeight="1" x14ac:dyDescent="0.25">
      <c r="B101" s="8" t="s">
        <v>274</v>
      </c>
      <c r="C101" s="8" t="s">
        <v>201</v>
      </c>
      <c r="D101" s="8" t="s">
        <v>54</v>
      </c>
      <c r="E101" s="8"/>
      <c r="F101" s="26"/>
      <c r="G101" s="12"/>
      <c r="H101" s="15"/>
      <c r="I101" s="15"/>
      <c r="J101" s="12"/>
      <c r="K101" s="15"/>
      <c r="L101" s="14"/>
      <c r="M101" s="12"/>
      <c r="N101" s="15"/>
      <c r="O101" s="14"/>
      <c r="P101" s="12"/>
      <c r="Q101" s="15"/>
      <c r="R101" s="14"/>
      <c r="S101" s="12"/>
      <c r="T101" s="15"/>
      <c r="U101" s="14"/>
      <c r="V101" s="12"/>
      <c r="W101" s="15"/>
      <c r="X101" s="14"/>
      <c r="Y101" s="12"/>
      <c r="Z101" s="15"/>
      <c r="AA101" s="14"/>
    </row>
    <row r="102" spans="2:29" ht="30" customHeight="1" x14ac:dyDescent="0.25">
      <c r="B102" s="8" t="s">
        <v>276</v>
      </c>
      <c r="C102" s="8" t="s">
        <v>201</v>
      </c>
      <c r="D102" s="8" t="s">
        <v>137</v>
      </c>
      <c r="E102" s="8"/>
      <c r="F102" s="26"/>
      <c r="G102" s="12"/>
      <c r="H102" s="15"/>
      <c r="I102" s="15"/>
      <c r="J102" s="12"/>
      <c r="K102" s="15"/>
      <c r="L102" s="14"/>
      <c r="M102" s="12"/>
      <c r="N102" s="15"/>
      <c r="O102" s="14"/>
      <c r="P102" s="12"/>
      <c r="Q102" s="15"/>
      <c r="R102" s="14"/>
      <c r="S102" s="12"/>
      <c r="T102" s="15"/>
      <c r="U102" s="14"/>
      <c r="V102" s="12"/>
      <c r="W102" s="15"/>
      <c r="X102" s="14"/>
      <c r="Y102" s="12"/>
      <c r="Z102" s="15"/>
      <c r="AA102" s="14"/>
    </row>
    <row r="103" spans="2:29" ht="30" customHeight="1" thickBot="1" x14ac:dyDescent="0.3">
      <c r="B103" s="27" t="s">
        <v>292</v>
      </c>
      <c r="C103" s="27" t="s">
        <v>201</v>
      </c>
      <c r="D103" s="27" t="s">
        <v>8</v>
      </c>
      <c r="E103" s="27"/>
      <c r="F103" s="26"/>
      <c r="G103" s="28"/>
      <c r="H103" s="17"/>
      <c r="I103" s="17"/>
      <c r="J103" s="28"/>
      <c r="K103" s="17"/>
      <c r="L103" s="29"/>
      <c r="M103" s="28"/>
      <c r="N103" s="17"/>
      <c r="O103" s="29"/>
      <c r="P103" s="28"/>
      <c r="Q103" s="17"/>
      <c r="R103" s="29"/>
      <c r="S103" s="28"/>
      <c r="T103" s="17"/>
      <c r="U103" s="29"/>
      <c r="V103" s="28"/>
      <c r="W103" s="17"/>
      <c r="X103" s="29"/>
      <c r="Y103" s="28"/>
      <c r="Z103" s="17"/>
      <c r="AA103" s="29"/>
    </row>
    <row r="104" spans="2:29" ht="30" customHeight="1" thickTop="1" x14ac:dyDescent="0.25">
      <c r="B104" s="30" t="s">
        <v>7</v>
      </c>
      <c r="C104" s="30" t="s">
        <v>0</v>
      </c>
      <c r="D104" s="30" t="s">
        <v>8</v>
      </c>
      <c r="E104" s="30"/>
      <c r="F104" s="31" t="s">
        <v>372</v>
      </c>
      <c r="G104" s="32" t="str">
        <f>IF(SUM(G93:G103)=0,"",SUM(G93:G103))</f>
        <v/>
      </c>
      <c r="H104" s="33"/>
      <c r="I104" s="33"/>
      <c r="J104" s="32">
        <f>IF(SUM(J93:J103)=0,"",SUM(J93:J103))</f>
        <v>1</v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 t="str">
        <f>IF(SUM(V93:V103)=0,"",SUM(V93:V103))</f>
        <v/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1</v>
      </c>
    </row>
    <row r="105" spans="2:29" ht="30" customHeight="1" x14ac:dyDescent="0.25">
      <c r="B105" s="21" t="s">
        <v>34</v>
      </c>
      <c r="C105" s="21" t="s">
        <v>0</v>
      </c>
      <c r="D105" s="21" t="s">
        <v>35</v>
      </c>
      <c r="E105" s="21"/>
      <c r="F105" s="22" t="s">
        <v>375</v>
      </c>
      <c r="G105" s="12"/>
      <c r="H105" s="15"/>
      <c r="I105" s="15" t="str">
        <f>IF(SUM(I93:I95)=0,"",SUM(I93:I95))</f>
        <v/>
      </c>
      <c r="J105" s="12"/>
      <c r="K105" s="15"/>
      <c r="L105" s="15" t="str">
        <f>IF(SUM(L93:L95)=0,"",SUM(L93:L95))</f>
        <v/>
      </c>
      <c r="M105" s="12"/>
      <c r="N105" s="15"/>
      <c r="O105" s="15">
        <f>IF(SUM(O93:O95)=0,"",SUM(O93:O95))</f>
        <v>3</v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 t="str">
        <f>IF(SUM(X93:X95)=0,"",SUM(X93:X95))</f>
        <v/>
      </c>
      <c r="Y105" s="12"/>
      <c r="Z105" s="15"/>
      <c r="AA105" s="15">
        <f>IF(SUM(AA93:AA95)=0,"",SUM(AA93:AA95))</f>
        <v>6</v>
      </c>
      <c r="AB105" s="2">
        <f>SUM(G105:AA105)</f>
        <v>9</v>
      </c>
      <c r="AC105" s="3">
        <f>INT(SUM(G105:AA105)/3)</f>
        <v>3</v>
      </c>
    </row>
    <row r="106" spans="2:29" ht="30" customHeight="1" thickBot="1" x14ac:dyDescent="0.3">
      <c r="B106" s="21" t="s">
        <v>93</v>
      </c>
      <c r="C106" s="21" t="s">
        <v>79</v>
      </c>
      <c r="D106" s="21" t="s">
        <v>66</v>
      </c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 t="s">
        <v>142</v>
      </c>
      <c r="C107" s="21" t="s">
        <v>130</v>
      </c>
      <c r="D107" s="21" t="s">
        <v>54</v>
      </c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 t="s">
        <v>229</v>
      </c>
      <c r="C108" s="21" t="s">
        <v>201</v>
      </c>
      <c r="D108" s="21" t="s">
        <v>66</v>
      </c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 t="s">
        <v>267</v>
      </c>
      <c r="C109" s="21" t="s">
        <v>201</v>
      </c>
      <c r="D109" s="21" t="s">
        <v>187</v>
      </c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/>
      <c r="C110" s="21"/>
      <c r="D110" s="21"/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REAL MADRID ICULE UNITED</v>
      </c>
      <c r="C112" s="131"/>
      <c r="D112" s="132"/>
      <c r="E112" s="136" t="str">
        <f>INDEX(Owners!$A:$A,MATCH(B112,Owners!$B:$B,0))</f>
        <v>Nigel Heyes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f>A4+2</f>
        <v>12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 t="s">
        <v>43</v>
      </c>
      <c r="C114" s="8" t="s">
        <v>0</v>
      </c>
      <c r="D114" s="8" t="s">
        <v>44</v>
      </c>
      <c r="E114" s="85"/>
      <c r="F114" s="26"/>
      <c r="G114" s="9"/>
      <c r="H114" s="10" t="s">
        <v>397</v>
      </c>
      <c r="I114" s="11"/>
      <c r="J114" s="12"/>
      <c r="K114" s="13" t="s">
        <v>397</v>
      </c>
      <c r="L114" s="14"/>
      <c r="M114" s="12"/>
      <c r="N114" s="13" t="s">
        <v>397</v>
      </c>
      <c r="O114" s="14"/>
      <c r="P114" s="12"/>
      <c r="Q114" s="13" t="s">
        <v>397</v>
      </c>
      <c r="R114" s="14"/>
      <c r="S114" s="12"/>
      <c r="T114" s="13" t="s">
        <v>397</v>
      </c>
      <c r="U114" s="14"/>
      <c r="V114" s="12"/>
      <c r="W114" s="13" t="s">
        <v>397</v>
      </c>
      <c r="X114" s="14"/>
      <c r="Y114" s="12"/>
      <c r="Z114" s="13" t="s">
        <v>397</v>
      </c>
      <c r="AA114" s="14"/>
    </row>
    <row r="115" spans="1:29" ht="30" customHeight="1" x14ac:dyDescent="0.25">
      <c r="B115" s="8" t="s">
        <v>94</v>
      </c>
      <c r="C115" s="8" t="s">
        <v>79</v>
      </c>
      <c r="D115" s="8" t="s">
        <v>71</v>
      </c>
      <c r="E115" s="20"/>
      <c r="F115" s="26"/>
      <c r="G115" s="12"/>
      <c r="H115" s="13" t="s">
        <v>397</v>
      </c>
      <c r="I115" s="15"/>
      <c r="J115" s="12"/>
      <c r="K115" s="13" t="s">
        <v>397</v>
      </c>
      <c r="L115" s="14"/>
      <c r="M115" s="12"/>
      <c r="N115" s="13" t="s">
        <v>397</v>
      </c>
      <c r="O115" s="14">
        <v>1</v>
      </c>
      <c r="P115" s="12"/>
      <c r="Q115" s="13" t="s">
        <v>397</v>
      </c>
      <c r="R115" s="14"/>
      <c r="S115" s="12"/>
      <c r="T115" s="13" t="s">
        <v>397</v>
      </c>
      <c r="U115" s="14"/>
      <c r="V115" s="12"/>
      <c r="W115" s="13" t="s">
        <v>397</v>
      </c>
      <c r="X115" s="14"/>
      <c r="Y115" s="12"/>
      <c r="Z115" s="13" t="s">
        <v>397</v>
      </c>
      <c r="AA115" s="14">
        <v>1</v>
      </c>
    </row>
    <row r="116" spans="1:29" ht="30" customHeight="1" x14ac:dyDescent="0.25">
      <c r="B116" s="8" t="s">
        <v>123</v>
      </c>
      <c r="C116" s="8" t="s">
        <v>79</v>
      </c>
      <c r="D116" s="8" t="s">
        <v>78</v>
      </c>
      <c r="E116" s="20"/>
      <c r="F116" s="26"/>
      <c r="G116" s="12"/>
      <c r="H116" s="13" t="s">
        <v>397</v>
      </c>
      <c r="I116" s="15"/>
      <c r="J116" s="12"/>
      <c r="K116" s="13" t="s">
        <v>397</v>
      </c>
      <c r="L116" s="14"/>
      <c r="M116" s="12"/>
      <c r="N116" s="13" t="s">
        <v>397</v>
      </c>
      <c r="O116" s="14"/>
      <c r="P116" s="12"/>
      <c r="Q116" s="13" t="s">
        <v>397</v>
      </c>
      <c r="R116" s="14"/>
      <c r="S116" s="12"/>
      <c r="T116" s="13" t="s">
        <v>397</v>
      </c>
      <c r="U116" s="14"/>
      <c r="V116" s="12"/>
      <c r="W116" s="13" t="s">
        <v>397</v>
      </c>
      <c r="X116" s="14"/>
      <c r="Y116" s="12"/>
      <c r="Z116" s="13" t="s">
        <v>397</v>
      </c>
      <c r="AA116" s="14">
        <v>5</v>
      </c>
    </row>
    <row r="117" spans="1:29" ht="30" customHeight="1" x14ac:dyDescent="0.25">
      <c r="B117" s="8" t="s">
        <v>158</v>
      </c>
      <c r="C117" s="8" t="s">
        <v>130</v>
      </c>
      <c r="D117" s="8" t="s">
        <v>19</v>
      </c>
      <c r="E117" s="20"/>
      <c r="F117" s="26"/>
      <c r="G117" s="12"/>
      <c r="H117" s="15"/>
      <c r="I117" s="15"/>
      <c r="J117" s="12">
        <v>1</v>
      </c>
      <c r="K117" s="15"/>
      <c r="L117" s="14"/>
      <c r="M117" s="12"/>
      <c r="N117" s="15"/>
      <c r="O117" s="14"/>
      <c r="P117" s="12"/>
      <c r="Q117" s="15"/>
      <c r="R117" s="14"/>
      <c r="S117" s="12"/>
      <c r="T117" s="15"/>
      <c r="U117" s="14"/>
      <c r="V117" s="12"/>
      <c r="W117" s="15"/>
      <c r="X117" s="14"/>
      <c r="Y117" s="12"/>
      <c r="Z117" s="15"/>
      <c r="AA117" s="14"/>
    </row>
    <row r="118" spans="1:29" ht="30" customHeight="1" x14ac:dyDescent="0.25">
      <c r="B118" s="8" t="s">
        <v>161</v>
      </c>
      <c r="C118" s="8" t="s">
        <v>130</v>
      </c>
      <c r="D118" s="8" t="s">
        <v>71</v>
      </c>
      <c r="E118" s="20"/>
      <c r="F118" s="26"/>
      <c r="G118" s="12"/>
      <c r="H118" s="15"/>
      <c r="I118" s="15"/>
      <c r="J118" s="12"/>
      <c r="K118" s="15"/>
      <c r="L118" s="14"/>
      <c r="M118" s="12"/>
      <c r="N118" s="15"/>
      <c r="O118" s="14"/>
      <c r="P118" s="12"/>
      <c r="Q118" s="15"/>
      <c r="R118" s="14"/>
      <c r="S118" s="12"/>
      <c r="T118" s="15"/>
      <c r="U118" s="14"/>
      <c r="V118" s="12"/>
      <c r="W118" s="15"/>
      <c r="X118" s="14"/>
      <c r="Y118" s="12"/>
      <c r="Z118" s="15"/>
      <c r="AA118" s="14"/>
    </row>
    <row r="119" spans="1:29" ht="30" customHeight="1" x14ac:dyDescent="0.25">
      <c r="B119" s="8" t="s">
        <v>134</v>
      </c>
      <c r="C119" s="8" t="s">
        <v>130</v>
      </c>
      <c r="D119" s="8" t="s">
        <v>71</v>
      </c>
      <c r="E119" s="20"/>
      <c r="F119" s="26"/>
      <c r="G119" s="12"/>
      <c r="H119" s="15"/>
      <c r="I119" s="15"/>
      <c r="J119" s="12"/>
      <c r="K119" s="15"/>
      <c r="L119" s="14"/>
      <c r="M119" s="12"/>
      <c r="N119" s="15"/>
      <c r="O119" s="14"/>
      <c r="P119" s="12"/>
      <c r="Q119" s="15"/>
      <c r="R119" s="14"/>
      <c r="S119" s="12"/>
      <c r="T119" s="15"/>
      <c r="U119" s="14"/>
      <c r="V119" s="12"/>
      <c r="W119" s="15"/>
      <c r="X119" s="14"/>
      <c r="Y119" s="12"/>
      <c r="Z119" s="15"/>
      <c r="AA119" s="14"/>
    </row>
    <row r="120" spans="1:29" ht="30" customHeight="1" x14ac:dyDescent="0.25">
      <c r="B120" s="8" t="s">
        <v>507</v>
      </c>
      <c r="C120" s="8" t="s">
        <v>201</v>
      </c>
      <c r="D120" s="8" t="s">
        <v>68</v>
      </c>
      <c r="E120" s="20"/>
      <c r="F120" s="26"/>
      <c r="G120" s="12"/>
      <c r="H120" s="15"/>
      <c r="I120" s="15"/>
      <c r="J120" s="12"/>
      <c r="K120" s="15"/>
      <c r="L120" s="14"/>
      <c r="M120" s="12">
        <v>3</v>
      </c>
      <c r="N120" s="15"/>
      <c r="O120" s="14"/>
      <c r="P120" s="12"/>
      <c r="Q120" s="15"/>
      <c r="R120" s="14"/>
      <c r="S120" s="12"/>
      <c r="T120" s="15"/>
      <c r="U120" s="14"/>
      <c r="V120" s="12"/>
      <c r="W120" s="15"/>
      <c r="X120" s="14"/>
      <c r="Y120" s="12"/>
      <c r="Z120" s="15"/>
      <c r="AA120" s="14"/>
    </row>
    <row r="121" spans="1:29" ht="30" customHeight="1" x14ac:dyDescent="0.25">
      <c r="B121" s="8" t="s">
        <v>241</v>
      </c>
      <c r="C121" s="8" t="s">
        <v>201</v>
      </c>
      <c r="D121" s="8" t="s">
        <v>49</v>
      </c>
      <c r="E121" s="20"/>
      <c r="F121" s="26"/>
      <c r="G121" s="12"/>
      <c r="H121" s="15"/>
      <c r="I121" s="15"/>
      <c r="J121" s="12"/>
      <c r="K121" s="15"/>
      <c r="L121" s="14"/>
      <c r="M121" s="12"/>
      <c r="N121" s="15"/>
      <c r="O121" s="14"/>
      <c r="P121" s="12"/>
      <c r="Q121" s="15"/>
      <c r="R121" s="14"/>
      <c r="S121" s="12"/>
      <c r="T121" s="15"/>
      <c r="U121" s="14"/>
      <c r="V121" s="12"/>
      <c r="W121" s="15"/>
      <c r="X121" s="14"/>
      <c r="Y121" s="12"/>
      <c r="Z121" s="15"/>
      <c r="AA121" s="14"/>
    </row>
    <row r="122" spans="1:29" ht="30" customHeight="1" x14ac:dyDescent="0.25">
      <c r="B122" s="8" t="s">
        <v>265</v>
      </c>
      <c r="C122" s="8" t="s">
        <v>201</v>
      </c>
      <c r="D122" s="8" t="s">
        <v>266</v>
      </c>
      <c r="E122" s="20"/>
      <c r="F122" s="26"/>
      <c r="G122" s="12"/>
      <c r="H122" s="15"/>
      <c r="I122" s="15"/>
      <c r="J122" s="12"/>
      <c r="K122" s="15"/>
      <c r="L122" s="14"/>
      <c r="M122" s="12"/>
      <c r="N122" s="15"/>
      <c r="O122" s="14"/>
      <c r="P122" s="12"/>
      <c r="Q122" s="15"/>
      <c r="R122" s="14"/>
      <c r="S122" s="12"/>
      <c r="T122" s="15"/>
      <c r="U122" s="14"/>
      <c r="V122" s="12"/>
      <c r="W122" s="15"/>
      <c r="X122" s="14"/>
      <c r="Y122" s="12"/>
      <c r="Z122" s="15"/>
      <c r="AA122" s="14"/>
    </row>
    <row r="123" spans="1:29" ht="30" customHeight="1" x14ac:dyDescent="0.25">
      <c r="B123" s="8" t="s">
        <v>283</v>
      </c>
      <c r="C123" s="8" t="s">
        <v>201</v>
      </c>
      <c r="D123" s="8" t="s">
        <v>64</v>
      </c>
      <c r="E123" s="20"/>
      <c r="F123" s="26"/>
      <c r="G123" s="12"/>
      <c r="H123" s="15"/>
      <c r="I123" s="15"/>
      <c r="J123" s="12"/>
      <c r="K123" s="15"/>
      <c r="L123" s="14"/>
      <c r="M123" s="12"/>
      <c r="N123" s="15"/>
      <c r="O123" s="14"/>
      <c r="P123" s="12"/>
      <c r="Q123" s="15"/>
      <c r="R123" s="14"/>
      <c r="S123" s="12"/>
      <c r="T123" s="15"/>
      <c r="U123" s="14"/>
      <c r="V123" s="12"/>
      <c r="W123" s="15"/>
      <c r="X123" s="14"/>
      <c r="Y123" s="12"/>
      <c r="Z123" s="15"/>
      <c r="AA123" s="14"/>
    </row>
    <row r="124" spans="1:29" ht="30" customHeight="1" thickBot="1" x14ac:dyDescent="0.3">
      <c r="B124" s="27" t="s">
        <v>262</v>
      </c>
      <c r="C124" s="27" t="s">
        <v>201</v>
      </c>
      <c r="D124" s="27" t="s">
        <v>76</v>
      </c>
      <c r="E124" s="35"/>
      <c r="F124" s="26"/>
      <c r="G124" s="28"/>
      <c r="H124" s="17"/>
      <c r="I124" s="17"/>
      <c r="J124" s="28"/>
      <c r="K124" s="17"/>
      <c r="L124" s="29"/>
      <c r="M124" s="28"/>
      <c r="N124" s="17"/>
      <c r="O124" s="29"/>
      <c r="P124" s="28"/>
      <c r="Q124" s="17"/>
      <c r="R124" s="29"/>
      <c r="S124" s="28"/>
      <c r="T124" s="17"/>
      <c r="U124" s="29"/>
      <c r="V124" s="28"/>
      <c r="W124" s="17"/>
      <c r="X124" s="29"/>
      <c r="Y124" s="28"/>
      <c r="Z124" s="17"/>
      <c r="AA124" s="29"/>
    </row>
    <row r="125" spans="1:29" ht="30" customHeight="1" thickTop="1" x14ac:dyDescent="0.25">
      <c r="B125" s="30" t="s">
        <v>46</v>
      </c>
      <c r="C125" s="30" t="s">
        <v>0</v>
      </c>
      <c r="D125" s="30" t="s">
        <v>47</v>
      </c>
      <c r="E125" s="36"/>
      <c r="F125" s="31" t="s">
        <v>372</v>
      </c>
      <c r="G125" s="32" t="str">
        <f>IF(SUM(G114:G124)=0,"",SUM(G114:G124))</f>
        <v/>
      </c>
      <c r="H125" s="33"/>
      <c r="I125" s="33"/>
      <c r="J125" s="32">
        <f>IF(SUM(J114:J124)=0,"",SUM(J114:J124))</f>
        <v>1</v>
      </c>
      <c r="K125" s="33"/>
      <c r="L125" s="34"/>
      <c r="M125" s="32">
        <f>IF(SUM(M114:M124)=0,"",SUM(M114:M124))</f>
        <v>3</v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 t="str">
        <f>IF(SUM(V114:V124)=0,"",SUM(V114:V124))</f>
        <v/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4</v>
      </c>
    </row>
    <row r="126" spans="1:29" ht="30" customHeight="1" x14ac:dyDescent="0.25">
      <c r="B126" s="21" t="s">
        <v>150</v>
      </c>
      <c r="C126" s="21" t="s">
        <v>130</v>
      </c>
      <c r="D126" s="21" t="s">
        <v>14</v>
      </c>
      <c r="E126" s="23"/>
      <c r="F126" s="22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 t="str">
        <f>IF(SUM(L114:L116)=0,"",SUM(L114:L116))</f>
        <v/>
      </c>
      <c r="M126" s="12"/>
      <c r="N126" s="15"/>
      <c r="O126" s="15">
        <f>IF(SUM(O114:O116)=0,"",SUM(O114:O116))</f>
        <v>1</v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 t="str">
        <f>IF(SUM(X114:X116)=0,"",SUM(X114:X116))</f>
        <v/>
      </c>
      <c r="Y126" s="12"/>
      <c r="Z126" s="15"/>
      <c r="AA126" s="15">
        <f>IF(SUM(AA114:AA116)=0,"",SUM(AA114:AA116))</f>
        <v>6</v>
      </c>
      <c r="AB126" s="2">
        <f>SUM(G126:AA126)</f>
        <v>7</v>
      </c>
      <c r="AC126" s="3">
        <f>INT(SUM(G126:AA126)/3)</f>
        <v>2</v>
      </c>
    </row>
    <row r="127" spans="1:29" ht="30" customHeight="1" thickBot="1" x14ac:dyDescent="0.3">
      <c r="B127" s="21" t="s">
        <v>271</v>
      </c>
      <c r="C127" s="21" t="s">
        <v>201</v>
      </c>
      <c r="D127" s="21" t="s">
        <v>220</v>
      </c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/>
      <c r="C128" s="21"/>
      <c r="D128" s="21"/>
      <c r="E128" s="24"/>
      <c r="F128" s="18"/>
      <c r="G128" s="124">
        <f>IF((AB125-AC126)&lt;0,0,AB125-AC126)</f>
        <v>2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/>
      <c r="C129" s="21"/>
      <c r="D129" s="21"/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/>
      <c r="C130" s="21"/>
      <c r="D130" s="21"/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/>
      <c r="C131" s="21"/>
      <c r="D131" s="21"/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f>A1</f>
        <v>2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2</v>
      </c>
      <c r="F133" s="143"/>
      <c r="G133" s="143"/>
      <c r="H133" s="143"/>
      <c r="I133" s="143"/>
      <c r="J133" s="144">
        <f>INDEX(Diary!$C:$C,MATCH(A133,Diary!$A:$A,0))</f>
        <v>41897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EUXTON SOUTH END</v>
      </c>
      <c r="C135" s="131"/>
      <c r="D135" s="132"/>
      <c r="E135" s="136" t="str">
        <f>INDEX(Owners!$A:$A,MATCH(B135,Owners!$B:$B,0))</f>
        <v>Antony Robinson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f>A4+3</f>
        <v>13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 t="s">
        <v>65</v>
      </c>
      <c r="C137" s="8" t="s">
        <v>0</v>
      </c>
      <c r="D137" s="8" t="s">
        <v>66</v>
      </c>
      <c r="E137" s="84"/>
      <c r="F137" s="26"/>
      <c r="G137" s="9"/>
      <c r="H137" s="10" t="s">
        <v>397</v>
      </c>
      <c r="I137" s="11"/>
      <c r="J137" s="12"/>
      <c r="K137" s="13" t="s">
        <v>397</v>
      </c>
      <c r="L137" s="14">
        <v>2</v>
      </c>
      <c r="M137" s="12"/>
      <c r="N137" s="13" t="s">
        <v>397</v>
      </c>
      <c r="O137" s="14"/>
      <c r="P137" s="12"/>
      <c r="Q137" s="13" t="s">
        <v>397</v>
      </c>
      <c r="R137" s="14"/>
      <c r="S137" s="12"/>
      <c r="T137" s="13" t="s">
        <v>397</v>
      </c>
      <c r="U137" s="14"/>
      <c r="V137" s="12"/>
      <c r="W137" s="13" t="s">
        <v>397</v>
      </c>
      <c r="X137" s="14"/>
      <c r="Y137" s="12"/>
      <c r="Z137" s="13" t="s">
        <v>397</v>
      </c>
      <c r="AA137" s="14"/>
    </row>
    <row r="138" spans="1:28" ht="30" customHeight="1" x14ac:dyDescent="0.25">
      <c r="B138" s="8" t="s">
        <v>89</v>
      </c>
      <c r="C138" s="8" t="s">
        <v>79</v>
      </c>
      <c r="D138" s="8" t="s">
        <v>68</v>
      </c>
      <c r="E138" s="8"/>
      <c r="F138" s="26"/>
      <c r="G138" s="12"/>
      <c r="H138" s="13" t="s">
        <v>397</v>
      </c>
      <c r="I138" s="15"/>
      <c r="J138" s="12"/>
      <c r="K138" s="13" t="s">
        <v>397</v>
      </c>
      <c r="L138" s="14"/>
      <c r="M138" s="12"/>
      <c r="N138" s="13" t="s">
        <v>397</v>
      </c>
      <c r="O138" s="14">
        <v>3</v>
      </c>
      <c r="P138" s="12"/>
      <c r="Q138" s="13" t="s">
        <v>397</v>
      </c>
      <c r="R138" s="14"/>
      <c r="S138" s="12"/>
      <c r="T138" s="13" t="s">
        <v>397</v>
      </c>
      <c r="U138" s="14"/>
      <c r="V138" s="12"/>
      <c r="W138" s="13" t="s">
        <v>397</v>
      </c>
      <c r="X138" s="14"/>
      <c r="Y138" s="12"/>
      <c r="Z138" s="13" t="s">
        <v>397</v>
      </c>
      <c r="AA138" s="14"/>
    </row>
    <row r="139" spans="1:28" ht="30" customHeight="1" x14ac:dyDescent="0.25">
      <c r="B139" s="8" t="s">
        <v>118</v>
      </c>
      <c r="C139" s="8" t="s">
        <v>79</v>
      </c>
      <c r="D139" s="8" t="s">
        <v>54</v>
      </c>
      <c r="E139" s="8"/>
      <c r="F139" s="26"/>
      <c r="G139" s="12"/>
      <c r="H139" s="13" t="s">
        <v>397</v>
      </c>
      <c r="I139" s="15"/>
      <c r="J139" s="12"/>
      <c r="K139" s="13" t="s">
        <v>397</v>
      </c>
      <c r="L139" s="14"/>
      <c r="M139" s="12"/>
      <c r="N139" s="13" t="s">
        <v>397</v>
      </c>
      <c r="O139" s="14"/>
      <c r="P139" s="12"/>
      <c r="Q139" s="13" t="s">
        <v>397</v>
      </c>
      <c r="R139" s="14">
        <v>1</v>
      </c>
      <c r="S139" s="12"/>
      <c r="T139" s="13" t="s">
        <v>397</v>
      </c>
      <c r="U139" s="14"/>
      <c r="V139" s="12"/>
      <c r="W139" s="13" t="s">
        <v>397</v>
      </c>
      <c r="X139" s="14"/>
      <c r="Y139" s="12"/>
      <c r="Z139" s="13" t="s">
        <v>397</v>
      </c>
      <c r="AA139" s="14">
        <v>3</v>
      </c>
    </row>
    <row r="140" spans="1:28" ht="30" customHeight="1" x14ac:dyDescent="0.25">
      <c r="B140" s="8" t="s">
        <v>153</v>
      </c>
      <c r="C140" s="8" t="s">
        <v>130</v>
      </c>
      <c r="D140" s="8" t="s">
        <v>71</v>
      </c>
      <c r="E140" s="8"/>
      <c r="F140" s="26"/>
      <c r="G140" s="12"/>
      <c r="H140" s="15"/>
      <c r="I140" s="15"/>
      <c r="J140" s="12"/>
      <c r="K140" s="15"/>
      <c r="L140" s="14"/>
      <c r="M140" s="12"/>
      <c r="N140" s="15"/>
      <c r="O140" s="14"/>
      <c r="P140" s="12"/>
      <c r="Q140" s="15"/>
      <c r="R140" s="14"/>
      <c r="S140" s="12"/>
      <c r="T140" s="15"/>
      <c r="U140" s="14"/>
      <c r="V140" s="12"/>
      <c r="W140" s="15"/>
      <c r="X140" s="14"/>
      <c r="Y140" s="12"/>
      <c r="Z140" s="15"/>
      <c r="AA140" s="14"/>
    </row>
    <row r="141" spans="1:28" ht="30" customHeight="1" x14ac:dyDescent="0.25">
      <c r="B141" s="8" t="s">
        <v>154</v>
      </c>
      <c r="C141" s="8" t="s">
        <v>130</v>
      </c>
      <c r="D141" s="8" t="s">
        <v>66</v>
      </c>
      <c r="E141" s="8"/>
      <c r="F141" s="26"/>
      <c r="G141" s="12"/>
      <c r="H141" s="15"/>
      <c r="I141" s="15"/>
      <c r="J141" s="12"/>
      <c r="K141" s="15"/>
      <c r="L141" s="14"/>
      <c r="M141" s="12"/>
      <c r="N141" s="15"/>
      <c r="O141" s="14"/>
      <c r="P141" s="12"/>
      <c r="Q141" s="15"/>
      <c r="R141" s="14"/>
      <c r="S141" s="12"/>
      <c r="T141" s="15"/>
      <c r="U141" s="14"/>
      <c r="V141" s="12">
        <v>1</v>
      </c>
      <c r="W141" s="15"/>
      <c r="X141" s="14"/>
      <c r="Y141" s="12"/>
      <c r="Z141" s="15"/>
      <c r="AA141" s="14"/>
    </row>
    <row r="142" spans="1:28" ht="30" customHeight="1" x14ac:dyDescent="0.25">
      <c r="B142" s="8" t="s">
        <v>156</v>
      </c>
      <c r="C142" s="8" t="s">
        <v>130</v>
      </c>
      <c r="D142" s="8" t="s">
        <v>76</v>
      </c>
      <c r="E142" s="8"/>
      <c r="F142" s="26"/>
      <c r="G142" s="12"/>
      <c r="H142" s="15"/>
      <c r="I142" s="15"/>
      <c r="J142" s="12"/>
      <c r="K142" s="15"/>
      <c r="L142" s="14"/>
      <c r="M142" s="12">
        <v>1</v>
      </c>
      <c r="N142" s="15"/>
      <c r="O142" s="14"/>
      <c r="P142" s="12"/>
      <c r="Q142" s="15"/>
      <c r="R142" s="14"/>
      <c r="S142" s="12"/>
      <c r="T142" s="15"/>
      <c r="U142" s="14"/>
      <c r="V142" s="12"/>
      <c r="W142" s="15"/>
      <c r="X142" s="14"/>
      <c r="Y142" s="12"/>
      <c r="Z142" s="15"/>
      <c r="AA142" s="14"/>
    </row>
    <row r="143" spans="1:28" ht="30" customHeight="1" x14ac:dyDescent="0.25">
      <c r="B143" s="8" t="s">
        <v>202</v>
      </c>
      <c r="C143" s="8" t="s">
        <v>201</v>
      </c>
      <c r="D143" s="8" t="s">
        <v>37</v>
      </c>
      <c r="E143" s="8"/>
      <c r="F143" s="26"/>
      <c r="G143" s="12"/>
      <c r="H143" s="15"/>
      <c r="I143" s="15"/>
      <c r="J143" s="12"/>
      <c r="K143" s="15"/>
      <c r="L143" s="14"/>
      <c r="M143" s="12"/>
      <c r="N143" s="15"/>
      <c r="O143" s="14"/>
      <c r="P143" s="12"/>
      <c r="Q143" s="15"/>
      <c r="R143" s="14"/>
      <c r="S143" s="12"/>
      <c r="T143" s="15"/>
      <c r="U143" s="14"/>
      <c r="V143" s="12"/>
      <c r="W143" s="15"/>
      <c r="X143" s="14"/>
      <c r="Y143" s="12"/>
      <c r="Z143" s="15"/>
      <c r="AA143" s="14"/>
    </row>
    <row r="144" spans="1:28" ht="30" customHeight="1" x14ac:dyDescent="0.25">
      <c r="B144" s="8" t="s">
        <v>248</v>
      </c>
      <c r="C144" s="8" t="s">
        <v>201</v>
      </c>
      <c r="D144" s="8" t="s">
        <v>66</v>
      </c>
      <c r="E144" s="8"/>
      <c r="F144" s="26"/>
      <c r="G144" s="12"/>
      <c r="H144" s="15"/>
      <c r="I144" s="15"/>
      <c r="J144" s="12"/>
      <c r="K144" s="15"/>
      <c r="L144" s="14"/>
      <c r="M144" s="12"/>
      <c r="N144" s="15"/>
      <c r="O144" s="14"/>
      <c r="P144" s="12"/>
      <c r="Q144" s="15"/>
      <c r="R144" s="14"/>
      <c r="S144" s="12"/>
      <c r="T144" s="15"/>
      <c r="U144" s="14"/>
      <c r="V144" s="12">
        <v>1</v>
      </c>
      <c r="W144" s="15"/>
      <c r="X144" s="14"/>
      <c r="Y144" s="12"/>
      <c r="Z144" s="15"/>
      <c r="AA144" s="14"/>
    </row>
    <row r="145" spans="1:29" ht="30" customHeight="1" x14ac:dyDescent="0.25">
      <c r="B145" s="8" t="s">
        <v>253</v>
      </c>
      <c r="C145" s="8" t="s">
        <v>201</v>
      </c>
      <c r="D145" s="8" t="s">
        <v>11</v>
      </c>
      <c r="E145" s="8"/>
      <c r="F145" s="26"/>
      <c r="G145" s="12"/>
      <c r="H145" s="15"/>
      <c r="I145" s="15"/>
      <c r="J145" s="12"/>
      <c r="K145" s="15"/>
      <c r="L145" s="14"/>
      <c r="M145" s="12"/>
      <c r="N145" s="15"/>
      <c r="O145" s="14"/>
      <c r="P145" s="12"/>
      <c r="Q145" s="15"/>
      <c r="R145" s="14"/>
      <c r="S145" s="12"/>
      <c r="T145" s="15"/>
      <c r="U145" s="14"/>
      <c r="V145" s="12"/>
      <c r="W145" s="15"/>
      <c r="X145" s="14"/>
      <c r="Y145" s="12"/>
      <c r="Z145" s="15"/>
      <c r="AA145" s="14"/>
    </row>
    <row r="146" spans="1:29" ht="30" customHeight="1" x14ac:dyDescent="0.25">
      <c r="B146" s="8" t="s">
        <v>257</v>
      </c>
      <c r="C146" s="8" t="s">
        <v>201</v>
      </c>
      <c r="D146" s="8" t="s">
        <v>175</v>
      </c>
      <c r="E146" s="8"/>
      <c r="F146" s="26"/>
      <c r="G146" s="12"/>
      <c r="H146" s="15"/>
      <c r="I146" s="15"/>
      <c r="J146" s="12"/>
      <c r="K146" s="15"/>
      <c r="L146" s="14"/>
      <c r="M146" s="12"/>
      <c r="N146" s="15"/>
      <c r="O146" s="14"/>
      <c r="P146" s="12"/>
      <c r="Q146" s="15"/>
      <c r="R146" s="14"/>
      <c r="S146" s="12"/>
      <c r="T146" s="15"/>
      <c r="U146" s="14"/>
      <c r="V146" s="12"/>
      <c r="W146" s="15"/>
      <c r="X146" s="14"/>
      <c r="Y146" s="12"/>
      <c r="Z146" s="15"/>
      <c r="AA146" s="14"/>
    </row>
    <row r="147" spans="1:29" ht="30" customHeight="1" thickBot="1" x14ac:dyDescent="0.3">
      <c r="B147" s="27" t="s">
        <v>300</v>
      </c>
      <c r="C147" s="27" t="s">
        <v>201</v>
      </c>
      <c r="D147" s="27" t="s">
        <v>32</v>
      </c>
      <c r="E147" s="27"/>
      <c r="F147" s="26"/>
      <c r="G147" s="28"/>
      <c r="H147" s="17"/>
      <c r="I147" s="17"/>
      <c r="J147" s="28"/>
      <c r="K147" s="17"/>
      <c r="L147" s="29"/>
      <c r="M147" s="28"/>
      <c r="N147" s="17"/>
      <c r="O147" s="29"/>
      <c r="P147" s="28"/>
      <c r="Q147" s="17"/>
      <c r="R147" s="29"/>
      <c r="S147" s="28"/>
      <c r="T147" s="17"/>
      <c r="U147" s="29"/>
      <c r="V147" s="28"/>
      <c r="W147" s="17"/>
      <c r="X147" s="29"/>
      <c r="Y147" s="28"/>
      <c r="Z147" s="17"/>
      <c r="AA147" s="29"/>
    </row>
    <row r="148" spans="1:29" ht="30" customHeight="1" thickTop="1" x14ac:dyDescent="0.25">
      <c r="B148" s="30" t="s">
        <v>40</v>
      </c>
      <c r="C148" s="30" t="s">
        <v>0</v>
      </c>
      <c r="D148" s="30" t="s">
        <v>41</v>
      </c>
      <c r="E148" s="30"/>
      <c r="F148" s="31" t="s">
        <v>372</v>
      </c>
      <c r="G148" s="32" t="str">
        <f>IF(SUM(G137:G147)=0,"",SUM(G137:G147))</f>
        <v/>
      </c>
      <c r="H148" s="33"/>
      <c r="I148" s="33"/>
      <c r="J148" s="32" t="str">
        <f>IF(SUM(J137:J147)=0,"",SUM(J137:J147))</f>
        <v/>
      </c>
      <c r="K148" s="33"/>
      <c r="L148" s="34"/>
      <c r="M148" s="32">
        <f>IF(SUM(M137:M147)=0,"",SUM(M137:M147))</f>
        <v>1</v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>
        <f>IF(SUM(V137:V147)=0,"",SUM(V137:V147))</f>
        <v>2</v>
      </c>
      <c r="W148" s="33"/>
      <c r="X148" s="34"/>
      <c r="Y148" s="32" t="str">
        <f>IF(SUM(Y137:Y147)=0,"",SUM(Y137:Y147))</f>
        <v/>
      </c>
      <c r="Z148" s="33"/>
      <c r="AA148" s="34"/>
      <c r="AB148" s="2">
        <f>SUM(G148:AA148)</f>
        <v>3</v>
      </c>
    </row>
    <row r="149" spans="1:29" ht="30" customHeight="1" x14ac:dyDescent="0.25">
      <c r="B149" s="21" t="s">
        <v>83</v>
      </c>
      <c r="C149" s="21" t="s">
        <v>79</v>
      </c>
      <c r="D149" s="21" t="s">
        <v>64</v>
      </c>
      <c r="E149" s="21"/>
      <c r="F149" s="22" t="s">
        <v>375</v>
      </c>
      <c r="G149" s="12"/>
      <c r="H149" s="15"/>
      <c r="I149" s="15" t="str">
        <f>IF(SUM(I137:I139)=0,"",SUM(I137:I139))</f>
        <v/>
      </c>
      <c r="J149" s="12"/>
      <c r="K149" s="15"/>
      <c r="L149" s="15">
        <f>IF(SUM(L137:L139)=0,"",SUM(L137:L139))</f>
        <v>2</v>
      </c>
      <c r="M149" s="12"/>
      <c r="N149" s="15"/>
      <c r="O149" s="15">
        <f>IF(SUM(O137:O139)=0,"",SUM(O137:O139))</f>
        <v>3</v>
      </c>
      <c r="P149" s="12"/>
      <c r="Q149" s="15"/>
      <c r="R149" s="15">
        <f>IF(SUM(R137:R139)=0,"",SUM(R137:R139))</f>
        <v>1</v>
      </c>
      <c r="S149" s="12"/>
      <c r="T149" s="15"/>
      <c r="U149" s="15" t="str">
        <f>IF(SUM(U137:U139)=0,"",SUM(U137:U139))</f>
        <v/>
      </c>
      <c r="V149" s="12"/>
      <c r="W149" s="15"/>
      <c r="X149" s="15" t="str">
        <f>IF(SUM(X137:X139)=0,"",SUM(X137:X139))</f>
        <v/>
      </c>
      <c r="Y149" s="12"/>
      <c r="Z149" s="15"/>
      <c r="AA149" s="15">
        <f>IF(SUM(AA137:AA139)=0,"",SUM(AA137:AA139))</f>
        <v>3</v>
      </c>
      <c r="AB149" s="2">
        <f>SUM(G149:AA149)</f>
        <v>9</v>
      </c>
      <c r="AC149" s="3">
        <f>INT(SUM(G149:AA149)/3)</f>
        <v>3</v>
      </c>
    </row>
    <row r="150" spans="1:29" ht="30" customHeight="1" thickBot="1" x14ac:dyDescent="0.3">
      <c r="B150" s="21" t="s">
        <v>95</v>
      </c>
      <c r="C150" s="21" t="s">
        <v>79</v>
      </c>
      <c r="D150" s="21" t="s">
        <v>66</v>
      </c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 t="s">
        <v>113</v>
      </c>
      <c r="C151" s="21" t="s">
        <v>79</v>
      </c>
      <c r="D151" s="21" t="s">
        <v>41</v>
      </c>
      <c r="E151" s="21"/>
      <c r="F151" s="18"/>
      <c r="G151" s="124">
        <f>IF((AB148-AC149)&lt;0,0,AB148-AC149)</f>
        <v>0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 t="s">
        <v>199</v>
      </c>
      <c r="C152" s="21" t="s">
        <v>130</v>
      </c>
      <c r="D152" s="21" t="s">
        <v>71</v>
      </c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 t="s">
        <v>246</v>
      </c>
      <c r="C153" s="21" t="s">
        <v>201</v>
      </c>
      <c r="D153" s="21" t="s">
        <v>19</v>
      </c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 t="s">
        <v>305</v>
      </c>
      <c r="C154" s="21" t="s">
        <v>201</v>
      </c>
      <c r="D154" s="21" t="s">
        <v>44</v>
      </c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SPORTING LESBIANS</v>
      </c>
      <c r="C156" s="131"/>
      <c r="D156" s="132"/>
      <c r="E156" s="136" t="str">
        <f>INDEX(Owners!$A:$A,MATCH(B156,Owners!$B:$B,0))</f>
        <v>Paul Fiddler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f>A4+3</f>
        <v>13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 t="s">
        <v>18</v>
      </c>
      <c r="C158" s="8" t="s">
        <v>0</v>
      </c>
      <c r="D158" s="8" t="s">
        <v>19</v>
      </c>
      <c r="E158" s="85"/>
      <c r="F158" s="26"/>
      <c r="G158" s="9"/>
      <c r="H158" s="10" t="s">
        <v>397</v>
      </c>
      <c r="I158" s="11"/>
      <c r="J158" s="12"/>
      <c r="K158" s="13" t="s">
        <v>397</v>
      </c>
      <c r="L158" s="14">
        <v>1</v>
      </c>
      <c r="M158" s="12"/>
      <c r="N158" s="13" t="s">
        <v>397</v>
      </c>
      <c r="O158" s="14"/>
      <c r="P158" s="12"/>
      <c r="Q158" s="13" t="s">
        <v>397</v>
      </c>
      <c r="R158" s="14"/>
      <c r="S158" s="12"/>
      <c r="T158" s="13" t="s">
        <v>397</v>
      </c>
      <c r="U158" s="14"/>
      <c r="V158" s="12"/>
      <c r="W158" s="13" t="s">
        <v>397</v>
      </c>
      <c r="X158" s="14">
        <v>3</v>
      </c>
      <c r="Y158" s="12"/>
      <c r="Z158" s="13" t="s">
        <v>397</v>
      </c>
      <c r="AA158" s="14"/>
    </row>
    <row r="159" spans="1:29" ht="30" customHeight="1" x14ac:dyDescent="0.25">
      <c r="B159" s="8" t="s">
        <v>82</v>
      </c>
      <c r="C159" s="8" t="s">
        <v>79</v>
      </c>
      <c r="D159" s="8" t="s">
        <v>39</v>
      </c>
      <c r="E159" s="20"/>
      <c r="F159" s="26"/>
      <c r="G159" s="12"/>
      <c r="H159" s="13" t="s">
        <v>397</v>
      </c>
      <c r="I159" s="15"/>
      <c r="J159" s="12"/>
      <c r="K159" s="13" t="s">
        <v>397</v>
      </c>
      <c r="L159" s="14"/>
      <c r="M159" s="12"/>
      <c r="N159" s="13" t="s">
        <v>397</v>
      </c>
      <c r="O159" s="14"/>
      <c r="P159" s="12"/>
      <c r="Q159" s="13" t="s">
        <v>397</v>
      </c>
      <c r="R159" s="14"/>
      <c r="S159" s="12"/>
      <c r="T159" s="13" t="s">
        <v>397</v>
      </c>
      <c r="U159" s="14"/>
      <c r="V159" s="12"/>
      <c r="W159" s="13" t="s">
        <v>397</v>
      </c>
      <c r="X159" s="14"/>
      <c r="Y159" s="12"/>
      <c r="Z159" s="13" t="s">
        <v>397</v>
      </c>
      <c r="AA159" s="14"/>
    </row>
    <row r="160" spans="1:29" ht="30" customHeight="1" x14ac:dyDescent="0.25">
      <c r="B160" s="8" t="s">
        <v>125</v>
      </c>
      <c r="C160" s="8" t="s">
        <v>79</v>
      </c>
      <c r="D160" s="8" t="s">
        <v>54</v>
      </c>
      <c r="E160" s="20"/>
      <c r="F160" s="26"/>
      <c r="G160" s="12"/>
      <c r="H160" s="13" t="s">
        <v>397</v>
      </c>
      <c r="I160" s="15"/>
      <c r="J160" s="12"/>
      <c r="K160" s="13" t="s">
        <v>397</v>
      </c>
      <c r="L160" s="14"/>
      <c r="M160" s="12"/>
      <c r="N160" s="13" t="s">
        <v>397</v>
      </c>
      <c r="O160" s="14"/>
      <c r="P160" s="12">
        <v>1</v>
      </c>
      <c r="Q160" s="13" t="s">
        <v>397</v>
      </c>
      <c r="R160" s="14">
        <v>1</v>
      </c>
      <c r="S160" s="12"/>
      <c r="T160" s="13" t="s">
        <v>397</v>
      </c>
      <c r="U160" s="14"/>
      <c r="V160" s="12"/>
      <c r="W160" s="13" t="s">
        <v>397</v>
      </c>
      <c r="X160" s="14"/>
      <c r="Y160" s="12">
        <v>1</v>
      </c>
      <c r="Z160" s="13" t="s">
        <v>397</v>
      </c>
      <c r="AA160" s="14">
        <v>3</v>
      </c>
    </row>
    <row r="161" spans="2:29" ht="30" customHeight="1" x14ac:dyDescent="0.25">
      <c r="B161" s="8" t="s">
        <v>177</v>
      </c>
      <c r="C161" s="8" t="s">
        <v>130</v>
      </c>
      <c r="D161" s="8" t="s">
        <v>19</v>
      </c>
      <c r="E161" s="20"/>
      <c r="F161" s="26"/>
      <c r="G161" s="12"/>
      <c r="H161" s="15"/>
      <c r="I161" s="15"/>
      <c r="J161" s="12"/>
      <c r="K161" s="15"/>
      <c r="L161" s="14"/>
      <c r="M161" s="12"/>
      <c r="N161" s="15"/>
      <c r="O161" s="14"/>
      <c r="P161" s="12"/>
      <c r="Q161" s="15"/>
      <c r="R161" s="14"/>
      <c r="S161" s="12"/>
      <c r="T161" s="15"/>
      <c r="U161" s="14"/>
      <c r="V161" s="12"/>
      <c r="W161" s="15"/>
      <c r="X161" s="14"/>
      <c r="Y161" s="12"/>
      <c r="Z161" s="15"/>
      <c r="AA161" s="14"/>
    </row>
    <row r="162" spans="2:29" ht="30" customHeight="1" x14ac:dyDescent="0.25">
      <c r="B162" s="8" t="s">
        <v>178</v>
      </c>
      <c r="C162" s="8" t="s">
        <v>130</v>
      </c>
      <c r="D162" s="8" t="s">
        <v>78</v>
      </c>
      <c r="E162" s="20"/>
      <c r="F162" s="26"/>
      <c r="G162" s="12"/>
      <c r="H162" s="15"/>
      <c r="I162" s="15"/>
      <c r="J162" s="12"/>
      <c r="K162" s="15"/>
      <c r="L162" s="14"/>
      <c r="M162" s="12"/>
      <c r="N162" s="15"/>
      <c r="O162" s="14"/>
      <c r="P162" s="12"/>
      <c r="Q162" s="15"/>
      <c r="R162" s="14"/>
      <c r="S162" s="12"/>
      <c r="T162" s="15"/>
      <c r="U162" s="14"/>
      <c r="V162" s="12"/>
      <c r="W162" s="15"/>
      <c r="X162" s="14"/>
      <c r="Y162" s="12">
        <v>1</v>
      </c>
      <c r="Z162" s="15"/>
      <c r="AA162" s="14"/>
    </row>
    <row r="163" spans="2:29" ht="30" customHeight="1" x14ac:dyDescent="0.25">
      <c r="B163" s="8" t="s">
        <v>185</v>
      </c>
      <c r="C163" s="8" t="s">
        <v>130</v>
      </c>
      <c r="D163" s="8" t="s">
        <v>68</v>
      </c>
      <c r="E163" s="20"/>
      <c r="F163" s="26"/>
      <c r="G163" s="12"/>
      <c r="H163" s="15"/>
      <c r="I163" s="15"/>
      <c r="J163" s="12"/>
      <c r="K163" s="15"/>
      <c r="L163" s="14"/>
      <c r="M163" s="12"/>
      <c r="N163" s="15"/>
      <c r="O163" s="14"/>
      <c r="P163" s="12"/>
      <c r="Q163" s="15"/>
      <c r="R163" s="14"/>
      <c r="S163" s="12"/>
      <c r="T163" s="15"/>
      <c r="U163" s="14"/>
      <c r="V163" s="12"/>
      <c r="W163" s="15"/>
      <c r="X163" s="14"/>
      <c r="Y163" s="12"/>
      <c r="Z163" s="15"/>
      <c r="AA163" s="14"/>
    </row>
    <row r="164" spans="2:29" ht="30" customHeight="1" x14ac:dyDescent="0.25">
      <c r="B164" s="8" t="s">
        <v>238</v>
      </c>
      <c r="C164" s="8" t="s">
        <v>201</v>
      </c>
      <c r="D164" s="8" t="s">
        <v>39</v>
      </c>
      <c r="E164" s="20"/>
      <c r="F164" s="26"/>
      <c r="G164" s="12"/>
      <c r="H164" s="15"/>
      <c r="I164" s="15"/>
      <c r="J164" s="12"/>
      <c r="K164" s="15"/>
      <c r="L164" s="14"/>
      <c r="M164" s="12"/>
      <c r="N164" s="15"/>
      <c r="O164" s="14"/>
      <c r="P164" s="12"/>
      <c r="Q164" s="15"/>
      <c r="R164" s="14"/>
      <c r="S164" s="12"/>
      <c r="T164" s="15"/>
      <c r="U164" s="14"/>
      <c r="V164" s="12"/>
      <c r="W164" s="15"/>
      <c r="X164" s="14"/>
      <c r="Y164" s="12"/>
      <c r="Z164" s="15"/>
      <c r="AA164" s="14"/>
    </row>
    <row r="165" spans="2:29" ht="30" customHeight="1" x14ac:dyDescent="0.25">
      <c r="B165" s="8" t="s">
        <v>243</v>
      </c>
      <c r="C165" s="8" t="s">
        <v>201</v>
      </c>
      <c r="D165" s="8" t="s">
        <v>78</v>
      </c>
      <c r="E165" s="20"/>
      <c r="F165" s="26"/>
      <c r="G165" s="12"/>
      <c r="H165" s="15"/>
      <c r="I165" s="15"/>
      <c r="J165" s="12"/>
      <c r="K165" s="15"/>
      <c r="L165" s="14"/>
      <c r="M165" s="12"/>
      <c r="N165" s="15"/>
      <c r="O165" s="14"/>
      <c r="P165" s="12"/>
      <c r="Q165" s="15"/>
      <c r="R165" s="14"/>
      <c r="S165" s="12"/>
      <c r="T165" s="15"/>
      <c r="U165" s="14"/>
      <c r="V165" s="12"/>
      <c r="W165" s="15"/>
      <c r="X165" s="14"/>
      <c r="Y165" s="12">
        <v>1</v>
      </c>
      <c r="Z165" s="15"/>
      <c r="AA165" s="14"/>
    </row>
    <row r="166" spans="2:29" ht="30" customHeight="1" x14ac:dyDescent="0.25">
      <c r="B166" s="8" t="s">
        <v>268</v>
      </c>
      <c r="C166" s="8" t="s">
        <v>201</v>
      </c>
      <c r="D166" s="8" t="s">
        <v>73</v>
      </c>
      <c r="E166" s="20"/>
      <c r="F166" s="26"/>
      <c r="G166" s="12"/>
      <c r="H166" s="15"/>
      <c r="I166" s="15"/>
      <c r="J166" s="12"/>
      <c r="K166" s="15"/>
      <c r="L166" s="14"/>
      <c r="M166" s="12"/>
      <c r="N166" s="15"/>
      <c r="O166" s="14"/>
      <c r="P166" s="12"/>
      <c r="Q166" s="15"/>
      <c r="R166" s="14"/>
      <c r="S166" s="12"/>
      <c r="T166" s="15"/>
      <c r="U166" s="14"/>
      <c r="V166" s="12">
        <v>1</v>
      </c>
      <c r="W166" s="15"/>
      <c r="X166" s="14"/>
      <c r="Y166" s="12"/>
      <c r="Z166" s="15"/>
      <c r="AA166" s="14"/>
    </row>
    <row r="167" spans="2:29" ht="30" customHeight="1" x14ac:dyDescent="0.25">
      <c r="B167" s="8" t="s">
        <v>286</v>
      </c>
      <c r="C167" s="8" t="s">
        <v>201</v>
      </c>
      <c r="D167" s="8" t="s">
        <v>39</v>
      </c>
      <c r="E167" s="20"/>
      <c r="F167" s="26"/>
      <c r="G167" s="12"/>
      <c r="H167" s="15"/>
      <c r="I167" s="15"/>
      <c r="J167" s="12"/>
      <c r="K167" s="15"/>
      <c r="L167" s="14"/>
      <c r="M167" s="12"/>
      <c r="N167" s="15"/>
      <c r="O167" s="14"/>
      <c r="P167" s="12"/>
      <c r="Q167" s="15"/>
      <c r="R167" s="14"/>
      <c r="S167" s="12"/>
      <c r="T167" s="15"/>
      <c r="U167" s="14"/>
      <c r="V167" s="12"/>
      <c r="W167" s="15"/>
      <c r="X167" s="14"/>
      <c r="Y167" s="12"/>
      <c r="Z167" s="15"/>
      <c r="AA167" s="14"/>
    </row>
    <row r="168" spans="2:29" ht="30" customHeight="1" thickBot="1" x14ac:dyDescent="0.3">
      <c r="B168" s="27" t="s">
        <v>307</v>
      </c>
      <c r="C168" s="27" t="s">
        <v>201</v>
      </c>
      <c r="D168" s="27" t="s">
        <v>19</v>
      </c>
      <c r="E168" s="35"/>
      <c r="F168" s="26"/>
      <c r="G168" s="28"/>
      <c r="H168" s="17"/>
      <c r="I168" s="17"/>
      <c r="J168" s="28"/>
      <c r="K168" s="17"/>
      <c r="L168" s="29"/>
      <c r="M168" s="28"/>
      <c r="N168" s="17"/>
      <c r="O168" s="29"/>
      <c r="P168" s="28"/>
      <c r="Q168" s="17"/>
      <c r="R168" s="29"/>
      <c r="S168" s="28"/>
      <c r="T168" s="17"/>
      <c r="U168" s="29"/>
      <c r="V168" s="28"/>
      <c r="W168" s="17"/>
      <c r="X168" s="29"/>
      <c r="Y168" s="28"/>
      <c r="Z168" s="17"/>
      <c r="AA168" s="29"/>
    </row>
    <row r="169" spans="2:29" ht="30" customHeight="1" thickTop="1" x14ac:dyDescent="0.25">
      <c r="B169" s="30" t="s">
        <v>221</v>
      </c>
      <c r="C169" s="30" t="s">
        <v>201</v>
      </c>
      <c r="D169" s="30" t="s">
        <v>19</v>
      </c>
      <c r="E169" s="36"/>
      <c r="F169" s="31" t="s">
        <v>372</v>
      </c>
      <c r="G169" s="32" t="str">
        <f>IF(SUM(G158:G168)=0,"",SUM(G158:G168))</f>
        <v/>
      </c>
      <c r="H169" s="33"/>
      <c r="I169" s="33"/>
      <c r="J169" s="32" t="str">
        <f>IF(SUM(J158:J168)=0,"",SUM(J158:J168))</f>
        <v/>
      </c>
      <c r="K169" s="33"/>
      <c r="L169" s="34"/>
      <c r="M169" s="32" t="str">
        <f>IF(SUM(M158:M168)=0,"",SUM(M158:M168))</f>
        <v/>
      </c>
      <c r="N169" s="33"/>
      <c r="O169" s="34"/>
      <c r="P169" s="32">
        <f>IF(SUM(P158:P168)=0,"",SUM(P158:P168))</f>
        <v>1</v>
      </c>
      <c r="Q169" s="33"/>
      <c r="R169" s="34"/>
      <c r="S169" s="32" t="str">
        <f>IF(SUM(S158:S168)=0,"",SUM(S158:S168))</f>
        <v/>
      </c>
      <c r="T169" s="33"/>
      <c r="U169" s="34"/>
      <c r="V169" s="32">
        <f>IF(SUM(V158:V168)=0,"",SUM(V158:V168))</f>
        <v>1</v>
      </c>
      <c r="W169" s="33"/>
      <c r="X169" s="34"/>
      <c r="Y169" s="32">
        <f>IF(SUM(Y158:Y168)=0,"",SUM(Y158:Y168))</f>
        <v>3</v>
      </c>
      <c r="Z169" s="33"/>
      <c r="AA169" s="34"/>
      <c r="AB169" s="2">
        <f>SUM(G169:AA169)</f>
        <v>5</v>
      </c>
    </row>
    <row r="170" spans="2:29" ht="30" customHeight="1" x14ac:dyDescent="0.25">
      <c r="B170" s="21" t="s">
        <v>263</v>
      </c>
      <c r="C170" s="21" t="s">
        <v>201</v>
      </c>
      <c r="D170" s="21" t="s">
        <v>39</v>
      </c>
      <c r="E170" s="23"/>
      <c r="F170" s="22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>
        <f>IF(SUM(L158:L160)=0,"",SUM(L158:L160))</f>
        <v>1</v>
      </c>
      <c r="M170" s="12"/>
      <c r="N170" s="15"/>
      <c r="O170" s="15" t="str">
        <f>IF(SUM(O158:O160)=0,"",SUM(O158:O160))</f>
        <v/>
      </c>
      <c r="P170" s="12"/>
      <c r="Q170" s="15"/>
      <c r="R170" s="15">
        <f>IF(SUM(R158:R160)=0,"",SUM(R158:R160))</f>
        <v>1</v>
      </c>
      <c r="S170" s="12"/>
      <c r="T170" s="15"/>
      <c r="U170" s="15" t="str">
        <f>IF(SUM(U158:U160)=0,"",SUM(U158:U160))</f>
        <v/>
      </c>
      <c r="V170" s="12"/>
      <c r="W170" s="15"/>
      <c r="X170" s="15">
        <f>IF(SUM(X158:X160)=0,"",SUM(X158:X160))</f>
        <v>3</v>
      </c>
      <c r="Y170" s="12"/>
      <c r="Z170" s="15"/>
      <c r="AA170" s="15">
        <f>IF(SUM(AA158:AA160)=0,"",SUM(AA158:AA160))</f>
        <v>3</v>
      </c>
      <c r="AB170" s="2">
        <f>SUM(G170:AA170)</f>
        <v>8</v>
      </c>
      <c r="AC170" s="3">
        <f>INT(SUM(G170:AA170)/3)</f>
        <v>2</v>
      </c>
    </row>
    <row r="171" spans="2:29" ht="30" customHeight="1" thickBot="1" x14ac:dyDescent="0.3">
      <c r="B171" s="21"/>
      <c r="C171" s="21"/>
      <c r="D171" s="21"/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/>
      <c r="C172" s="21"/>
      <c r="D172" s="21"/>
      <c r="E172" s="24"/>
      <c r="F172" s="18"/>
      <c r="G172" s="124">
        <f>IF((AB169-AC170)&lt;0,0,AB169-AC170)</f>
        <v>3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/>
      <c r="C173" s="21"/>
      <c r="D173" s="21"/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/>
      <c r="C174" s="21"/>
      <c r="D174" s="21"/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/>
      <c r="C175" s="21"/>
      <c r="D175" s="21"/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f>A1</f>
        <v>2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2</v>
      </c>
      <c r="F177" s="143"/>
      <c r="G177" s="143"/>
      <c r="H177" s="143"/>
      <c r="I177" s="143"/>
      <c r="J177" s="144">
        <f>INDEX(Diary!$C:$C,MATCH(A177,Diary!$A:$A,0))</f>
        <v>41897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MURDER ON ZIDANE'S FLOOR</v>
      </c>
      <c r="C179" s="131"/>
      <c r="D179" s="132"/>
      <c r="E179" s="136" t="str">
        <f>INDEX(Owners!$A:$A,MATCH(B179,Owners!$B:$B,0))</f>
        <v>Rob Emmison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f>A4+4</f>
        <v>14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 t="s">
        <v>75</v>
      </c>
      <c r="C181" s="8" t="s">
        <v>0</v>
      </c>
      <c r="D181" s="8" t="s">
        <v>76</v>
      </c>
      <c r="E181" s="84"/>
      <c r="F181" s="26"/>
      <c r="G181" s="9"/>
      <c r="H181" s="10" t="s">
        <v>397</v>
      </c>
      <c r="I181" s="11"/>
      <c r="J181" s="12"/>
      <c r="K181" s="13" t="s">
        <v>397</v>
      </c>
      <c r="L181" s="14"/>
      <c r="M181" s="12"/>
      <c r="N181" s="13" t="s">
        <v>397</v>
      </c>
      <c r="O181" s="14">
        <v>1</v>
      </c>
      <c r="P181" s="12"/>
      <c r="Q181" s="13" t="s">
        <v>397</v>
      </c>
      <c r="R181" s="14"/>
      <c r="S181" s="12"/>
      <c r="T181" s="13" t="s">
        <v>397</v>
      </c>
      <c r="U181" s="14"/>
      <c r="V181" s="12"/>
      <c r="W181" s="13" t="s">
        <v>397</v>
      </c>
      <c r="X181" s="14"/>
      <c r="Y181" s="12"/>
      <c r="Z181" s="13" t="s">
        <v>397</v>
      </c>
      <c r="AA181" s="14"/>
    </row>
    <row r="182" spans="1:28" ht="30" customHeight="1" x14ac:dyDescent="0.25">
      <c r="B182" s="8" t="s">
        <v>114</v>
      </c>
      <c r="C182" s="8" t="s">
        <v>79</v>
      </c>
      <c r="D182" s="8" t="s">
        <v>25</v>
      </c>
      <c r="E182" s="8"/>
      <c r="F182" s="26"/>
      <c r="G182" s="12"/>
      <c r="H182" s="13" t="s">
        <v>397</v>
      </c>
      <c r="I182" s="15"/>
      <c r="J182" s="12"/>
      <c r="K182" s="13" t="s">
        <v>397</v>
      </c>
      <c r="L182" s="14"/>
      <c r="M182" s="12"/>
      <c r="N182" s="13" t="s">
        <v>397</v>
      </c>
      <c r="O182" s="14"/>
      <c r="P182" s="12"/>
      <c r="Q182" s="13" t="s">
        <v>397</v>
      </c>
      <c r="R182" s="14"/>
      <c r="S182" s="12"/>
      <c r="T182" s="13" t="s">
        <v>397</v>
      </c>
      <c r="U182" s="14"/>
      <c r="V182" s="12"/>
      <c r="W182" s="13" t="s">
        <v>397</v>
      </c>
      <c r="X182" s="14">
        <v>2</v>
      </c>
      <c r="Y182" s="12"/>
      <c r="Z182" s="13" t="s">
        <v>397</v>
      </c>
      <c r="AA182" s="14"/>
    </row>
    <row r="183" spans="1:28" ht="30" customHeight="1" x14ac:dyDescent="0.25">
      <c r="B183" s="8" t="s">
        <v>121</v>
      </c>
      <c r="C183" s="8" t="s">
        <v>79</v>
      </c>
      <c r="D183" s="8" t="s">
        <v>71</v>
      </c>
      <c r="E183" s="8"/>
      <c r="F183" s="26"/>
      <c r="G183" s="12"/>
      <c r="H183" s="13" t="s">
        <v>397</v>
      </c>
      <c r="I183" s="15"/>
      <c r="J183" s="12"/>
      <c r="K183" s="13" t="s">
        <v>397</v>
      </c>
      <c r="L183" s="14"/>
      <c r="M183" s="12"/>
      <c r="N183" s="13" t="s">
        <v>397</v>
      </c>
      <c r="O183" s="14">
        <v>1</v>
      </c>
      <c r="P183" s="12"/>
      <c r="Q183" s="13" t="s">
        <v>397</v>
      </c>
      <c r="R183" s="14"/>
      <c r="S183" s="12"/>
      <c r="T183" s="13" t="s">
        <v>397</v>
      </c>
      <c r="U183" s="14"/>
      <c r="V183" s="12"/>
      <c r="W183" s="13" t="s">
        <v>397</v>
      </c>
      <c r="X183" s="14"/>
      <c r="Y183" s="12"/>
      <c r="Z183" s="13" t="s">
        <v>397</v>
      </c>
      <c r="AA183" s="14">
        <v>1</v>
      </c>
    </row>
    <row r="184" spans="1:28" ht="30" customHeight="1" x14ac:dyDescent="0.25">
      <c r="B184" s="8" t="s">
        <v>132</v>
      </c>
      <c r="C184" s="8" t="s">
        <v>130</v>
      </c>
      <c r="D184" s="8" t="s">
        <v>8</v>
      </c>
      <c r="E184" s="8"/>
      <c r="F184" s="26"/>
      <c r="G184" s="12"/>
      <c r="H184" s="15"/>
      <c r="I184" s="15"/>
      <c r="J184" s="12"/>
      <c r="K184" s="15"/>
      <c r="L184" s="14"/>
      <c r="M184" s="12">
        <v>1</v>
      </c>
      <c r="N184" s="15"/>
      <c r="O184" s="14"/>
      <c r="P184" s="12"/>
      <c r="Q184" s="15"/>
      <c r="R184" s="14"/>
      <c r="S184" s="12"/>
      <c r="T184" s="15"/>
      <c r="U184" s="14"/>
      <c r="V184" s="12"/>
      <c r="W184" s="15"/>
      <c r="X184" s="14"/>
      <c r="Y184" s="12"/>
      <c r="Z184" s="15"/>
      <c r="AA184" s="14"/>
    </row>
    <row r="185" spans="1:28" ht="30" customHeight="1" x14ac:dyDescent="0.25">
      <c r="B185" s="8" t="s">
        <v>165</v>
      </c>
      <c r="C185" s="8" t="s">
        <v>130</v>
      </c>
      <c r="D185" s="8" t="s">
        <v>60</v>
      </c>
      <c r="E185" s="8"/>
      <c r="F185" s="26"/>
      <c r="G185" s="12"/>
      <c r="H185" s="15"/>
      <c r="I185" s="15"/>
      <c r="J185" s="12"/>
      <c r="K185" s="15"/>
      <c r="L185" s="14"/>
      <c r="M185" s="12"/>
      <c r="N185" s="15"/>
      <c r="O185" s="14"/>
      <c r="P185" s="12"/>
      <c r="Q185" s="15"/>
      <c r="R185" s="14"/>
      <c r="S185" s="12"/>
      <c r="T185" s="15"/>
      <c r="U185" s="14"/>
      <c r="V185" s="12">
        <v>1</v>
      </c>
      <c r="W185" s="15"/>
      <c r="X185" s="14"/>
      <c r="Y185" s="12"/>
      <c r="Z185" s="15"/>
      <c r="AA185" s="14"/>
    </row>
    <row r="186" spans="1:28" ht="30" customHeight="1" x14ac:dyDescent="0.25">
      <c r="B186" s="8" t="s">
        <v>179</v>
      </c>
      <c r="C186" s="8" t="s">
        <v>130</v>
      </c>
      <c r="D186" s="8" t="s">
        <v>66</v>
      </c>
      <c r="E186" s="8"/>
      <c r="F186" s="26"/>
      <c r="G186" s="12"/>
      <c r="H186" s="15"/>
      <c r="I186" s="15"/>
      <c r="J186" s="12"/>
      <c r="K186" s="15"/>
      <c r="L186" s="14"/>
      <c r="M186" s="12"/>
      <c r="N186" s="15"/>
      <c r="O186" s="14"/>
      <c r="P186" s="12"/>
      <c r="Q186" s="15"/>
      <c r="R186" s="14"/>
      <c r="S186" s="12"/>
      <c r="T186" s="15"/>
      <c r="U186" s="14"/>
      <c r="V186" s="12"/>
      <c r="W186" s="15"/>
      <c r="X186" s="14"/>
      <c r="Y186" s="12"/>
      <c r="Z186" s="15"/>
      <c r="AA186" s="14"/>
    </row>
    <row r="187" spans="1:28" ht="30" customHeight="1" x14ac:dyDescent="0.25">
      <c r="B187" s="8" t="s">
        <v>222</v>
      </c>
      <c r="C187" s="8" t="s">
        <v>201</v>
      </c>
      <c r="D187" s="8" t="s">
        <v>2</v>
      </c>
      <c r="E187" s="8"/>
      <c r="F187" s="26"/>
      <c r="G187" s="12"/>
      <c r="H187" s="15"/>
      <c r="I187" s="15"/>
      <c r="J187" s="12"/>
      <c r="K187" s="15"/>
      <c r="L187" s="14"/>
      <c r="M187" s="12"/>
      <c r="N187" s="15"/>
      <c r="O187" s="14"/>
      <c r="P187" s="12"/>
      <c r="Q187" s="15"/>
      <c r="R187" s="14"/>
      <c r="S187" s="12"/>
      <c r="T187" s="15"/>
      <c r="U187" s="14"/>
      <c r="V187" s="12"/>
      <c r="W187" s="15"/>
      <c r="X187" s="14"/>
      <c r="Y187" s="12"/>
      <c r="Z187" s="15"/>
      <c r="AA187" s="14"/>
    </row>
    <row r="188" spans="1:28" ht="30" customHeight="1" x14ac:dyDescent="0.25">
      <c r="B188" s="8" t="s">
        <v>240</v>
      </c>
      <c r="C188" s="8" t="s">
        <v>201</v>
      </c>
      <c r="D188" s="8" t="s">
        <v>71</v>
      </c>
      <c r="E188" s="8"/>
      <c r="F188" s="26"/>
      <c r="G188" s="12"/>
      <c r="H188" s="15"/>
      <c r="I188" s="15"/>
      <c r="J188" s="12"/>
      <c r="K188" s="15"/>
      <c r="L188" s="14"/>
      <c r="M188" s="12"/>
      <c r="N188" s="15"/>
      <c r="O188" s="14"/>
      <c r="P188" s="12"/>
      <c r="Q188" s="15"/>
      <c r="R188" s="14"/>
      <c r="S188" s="12"/>
      <c r="T188" s="15"/>
      <c r="U188" s="14"/>
      <c r="V188" s="12"/>
      <c r="W188" s="15"/>
      <c r="X188" s="14"/>
      <c r="Y188" s="12"/>
      <c r="Z188" s="15"/>
      <c r="AA188" s="14"/>
    </row>
    <row r="189" spans="1:28" ht="30" customHeight="1" x14ac:dyDescent="0.25">
      <c r="B189" s="8" t="s">
        <v>280</v>
      </c>
      <c r="C189" s="8" t="s">
        <v>201</v>
      </c>
      <c r="D189" s="8" t="s">
        <v>44</v>
      </c>
      <c r="E189" s="8"/>
      <c r="F189" s="26"/>
      <c r="G189" s="12"/>
      <c r="H189" s="15"/>
      <c r="I189" s="15"/>
      <c r="J189" s="12"/>
      <c r="K189" s="15"/>
      <c r="L189" s="14"/>
      <c r="M189" s="12"/>
      <c r="N189" s="15"/>
      <c r="O189" s="14"/>
      <c r="P189" s="12"/>
      <c r="Q189" s="15"/>
      <c r="R189" s="14"/>
      <c r="S189" s="12"/>
      <c r="T189" s="15"/>
      <c r="U189" s="14"/>
      <c r="V189" s="12"/>
      <c r="W189" s="15"/>
      <c r="X189" s="14"/>
      <c r="Y189" s="12"/>
      <c r="Z189" s="15"/>
      <c r="AA189" s="14"/>
    </row>
    <row r="190" spans="1:28" ht="30" customHeight="1" x14ac:dyDescent="0.25">
      <c r="B190" s="8" t="s">
        <v>282</v>
      </c>
      <c r="C190" s="8" t="s">
        <v>201</v>
      </c>
      <c r="D190" s="8" t="s">
        <v>54</v>
      </c>
      <c r="E190" s="8"/>
      <c r="F190" s="26"/>
      <c r="G190" s="12"/>
      <c r="H190" s="15"/>
      <c r="I190" s="15"/>
      <c r="J190" s="12"/>
      <c r="K190" s="15"/>
      <c r="L190" s="14"/>
      <c r="M190" s="12"/>
      <c r="N190" s="15"/>
      <c r="O190" s="14"/>
      <c r="P190" s="12">
        <v>1</v>
      </c>
      <c r="Q190" s="15"/>
      <c r="R190" s="14"/>
      <c r="S190" s="12"/>
      <c r="T190" s="15"/>
      <c r="U190" s="14"/>
      <c r="V190" s="12"/>
      <c r="W190" s="15"/>
      <c r="X190" s="14"/>
      <c r="Y190" s="12"/>
      <c r="Z190" s="15"/>
      <c r="AA190" s="14"/>
    </row>
    <row r="191" spans="1:28" ht="30" customHeight="1" thickBot="1" x14ac:dyDescent="0.3">
      <c r="B191" s="27" t="s">
        <v>314</v>
      </c>
      <c r="C191" s="27" t="s">
        <v>201</v>
      </c>
      <c r="D191" s="27" t="s">
        <v>71</v>
      </c>
      <c r="E191" s="27"/>
      <c r="F191" s="26"/>
      <c r="G191" s="28"/>
      <c r="H191" s="17"/>
      <c r="I191" s="17"/>
      <c r="J191" s="28"/>
      <c r="K191" s="17"/>
      <c r="L191" s="29"/>
      <c r="M191" s="28"/>
      <c r="N191" s="17"/>
      <c r="O191" s="29"/>
      <c r="P191" s="28"/>
      <c r="Q191" s="17"/>
      <c r="R191" s="29"/>
      <c r="S191" s="28"/>
      <c r="T191" s="17"/>
      <c r="U191" s="29"/>
      <c r="V191" s="28"/>
      <c r="W191" s="17"/>
      <c r="X191" s="29"/>
      <c r="Y191" s="28"/>
      <c r="Z191" s="17"/>
      <c r="AA191" s="29"/>
    </row>
    <row r="192" spans="1:28" ht="30" customHeight="1" thickTop="1" x14ac:dyDescent="0.25">
      <c r="B192" s="30" t="s">
        <v>67</v>
      </c>
      <c r="C192" s="30" t="s">
        <v>0</v>
      </c>
      <c r="D192" s="30" t="s">
        <v>68</v>
      </c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>
        <f>IF(SUM(M181:M191)=0,"",SUM(M181:M191))</f>
        <v>1</v>
      </c>
      <c r="N192" s="33"/>
      <c r="O192" s="34"/>
      <c r="P192" s="32">
        <f>IF(SUM(P181:P191)=0,"",SUM(P181:P191))</f>
        <v>1</v>
      </c>
      <c r="Q192" s="33"/>
      <c r="R192" s="34"/>
      <c r="S192" s="32" t="str">
        <f>IF(SUM(S181:S191)=0,"",SUM(S181:S191))</f>
        <v/>
      </c>
      <c r="T192" s="33"/>
      <c r="U192" s="34"/>
      <c r="V192" s="32">
        <f>IF(SUM(V181:V191)=0,"",SUM(V181:V191))</f>
        <v>1</v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3</v>
      </c>
    </row>
    <row r="193" spans="1:29" ht="30" customHeight="1" x14ac:dyDescent="0.25">
      <c r="B193" s="21" t="s">
        <v>140</v>
      </c>
      <c r="C193" s="21" t="s">
        <v>130</v>
      </c>
      <c r="D193" s="21" t="s">
        <v>14</v>
      </c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 t="str">
        <f>IF(SUM(L181:L183)=0,"",SUM(L181:L183))</f>
        <v/>
      </c>
      <c r="M193" s="12"/>
      <c r="N193" s="15"/>
      <c r="O193" s="15">
        <f>IF(SUM(O181:O183)=0,"",SUM(O181:O183))</f>
        <v>2</v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>
        <f>IF(SUM(X181:X183)=0,"",SUM(X181:X183))</f>
        <v>2</v>
      </c>
      <c r="Y193" s="12"/>
      <c r="Z193" s="15"/>
      <c r="AA193" s="15">
        <f>IF(SUM(AA181:AA183)=0,"",SUM(AA181:AA183))</f>
        <v>1</v>
      </c>
      <c r="AB193" s="2">
        <f>SUM(G193:AA193)</f>
        <v>5</v>
      </c>
      <c r="AC193" s="3">
        <f>INT(SUM(G193:AA193)/3)</f>
        <v>1</v>
      </c>
    </row>
    <row r="194" spans="1:29" ht="30" customHeight="1" thickBot="1" x14ac:dyDescent="0.3">
      <c r="B194" s="21" t="s">
        <v>176</v>
      </c>
      <c r="C194" s="21" t="s">
        <v>130</v>
      </c>
      <c r="D194" s="21" t="s">
        <v>52</v>
      </c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 t="s">
        <v>216</v>
      </c>
      <c r="C195" s="21" t="s">
        <v>201</v>
      </c>
      <c r="D195" s="21" t="s">
        <v>73</v>
      </c>
      <c r="E195" s="21"/>
      <c r="F195" s="18"/>
      <c r="G195" s="124">
        <f>IF((AB192-AC193)&lt;0,0,AB192-AC193)</f>
        <v>2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 t="s">
        <v>285</v>
      </c>
      <c r="C196" s="21" t="s">
        <v>201</v>
      </c>
      <c r="D196" s="21" t="s">
        <v>8</v>
      </c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 t="s">
        <v>210</v>
      </c>
      <c r="C197" s="21" t="s">
        <v>201</v>
      </c>
      <c r="D197" s="21" t="s">
        <v>211</v>
      </c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/>
      <c r="C198" s="21"/>
      <c r="D198" s="21"/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SAINT JOHN'S</v>
      </c>
      <c r="C200" s="131"/>
      <c r="D200" s="132"/>
      <c r="E200" s="136" t="str">
        <f>INDEX(Owners!$A:$A,MATCH(B200,Owners!$B:$B,0))</f>
        <v>John Robinson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f>A4+4</f>
        <v>14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 t="s">
        <v>29</v>
      </c>
      <c r="C202" s="8" t="s">
        <v>0</v>
      </c>
      <c r="D202" s="8" t="s">
        <v>30</v>
      </c>
      <c r="E202" s="85"/>
      <c r="F202" s="26"/>
      <c r="G202" s="9"/>
      <c r="H202" s="10"/>
      <c r="I202" s="11"/>
      <c r="J202" s="12"/>
      <c r="K202" s="13" t="s">
        <v>397</v>
      </c>
      <c r="L202" s="14">
        <v>2</v>
      </c>
      <c r="M202" s="12"/>
      <c r="N202" s="13" t="s">
        <v>397</v>
      </c>
      <c r="O202" s="14"/>
      <c r="P202" s="12"/>
      <c r="Q202" s="13" t="s">
        <v>397</v>
      </c>
      <c r="R202" s="14"/>
      <c r="S202" s="12"/>
      <c r="T202" s="13" t="s">
        <v>397</v>
      </c>
      <c r="U202" s="14"/>
      <c r="V202" s="12"/>
      <c r="W202" s="13" t="s">
        <v>397</v>
      </c>
      <c r="X202" s="14"/>
      <c r="Y202" s="12"/>
      <c r="Z202" s="13" t="s">
        <v>397</v>
      </c>
      <c r="AA202" s="14"/>
    </row>
    <row r="203" spans="1:29" ht="30" customHeight="1" x14ac:dyDescent="0.25">
      <c r="B203" s="8" t="s">
        <v>86</v>
      </c>
      <c r="C203" s="8" t="s">
        <v>79</v>
      </c>
      <c r="D203" s="8" t="s">
        <v>19</v>
      </c>
      <c r="E203" s="20"/>
      <c r="F203" s="26"/>
      <c r="G203" s="12"/>
      <c r="H203" s="13"/>
      <c r="I203" s="15"/>
      <c r="J203" s="12"/>
      <c r="K203" s="13" t="s">
        <v>397</v>
      </c>
      <c r="L203" s="14">
        <v>1</v>
      </c>
      <c r="M203" s="12"/>
      <c r="N203" s="13" t="s">
        <v>397</v>
      </c>
      <c r="O203" s="14"/>
      <c r="P203" s="12"/>
      <c r="Q203" s="13" t="s">
        <v>397</v>
      </c>
      <c r="R203" s="14"/>
      <c r="S203" s="12"/>
      <c r="T203" s="13" t="s">
        <v>397</v>
      </c>
      <c r="U203" s="14"/>
      <c r="V203" s="12"/>
      <c r="W203" s="13" t="s">
        <v>397</v>
      </c>
      <c r="X203" s="14">
        <v>3</v>
      </c>
      <c r="Y203" s="12"/>
      <c r="Z203" s="13" t="s">
        <v>397</v>
      </c>
      <c r="AA203" s="14"/>
    </row>
    <row r="204" spans="1:29" ht="30" customHeight="1" x14ac:dyDescent="0.25">
      <c r="B204" s="8" t="s">
        <v>116</v>
      </c>
      <c r="C204" s="8" t="s">
        <v>79</v>
      </c>
      <c r="D204" s="8" t="s">
        <v>30</v>
      </c>
      <c r="E204" s="20"/>
      <c r="F204" s="26"/>
      <c r="G204" s="12"/>
      <c r="H204" s="13"/>
      <c r="I204" s="15"/>
      <c r="J204" s="12"/>
      <c r="K204" s="13" t="s">
        <v>397</v>
      </c>
      <c r="L204" s="14">
        <v>2</v>
      </c>
      <c r="M204" s="12"/>
      <c r="N204" s="13" t="s">
        <v>397</v>
      </c>
      <c r="O204" s="14"/>
      <c r="P204" s="12"/>
      <c r="Q204" s="13" t="s">
        <v>397</v>
      </c>
      <c r="R204" s="14"/>
      <c r="S204" s="12"/>
      <c r="T204" s="13" t="s">
        <v>397</v>
      </c>
      <c r="U204" s="14"/>
      <c r="V204" s="12"/>
      <c r="W204" s="13" t="s">
        <v>397</v>
      </c>
      <c r="X204" s="14"/>
      <c r="Y204" s="12"/>
      <c r="Z204" s="13" t="s">
        <v>397</v>
      </c>
      <c r="AA204" s="14"/>
    </row>
    <row r="205" spans="1:29" ht="30" customHeight="1" x14ac:dyDescent="0.25">
      <c r="B205" s="8" t="s">
        <v>139</v>
      </c>
      <c r="C205" s="8" t="s">
        <v>130</v>
      </c>
      <c r="D205" s="8" t="s">
        <v>47</v>
      </c>
      <c r="E205" s="20"/>
      <c r="F205" s="26"/>
      <c r="G205" s="12"/>
      <c r="H205" s="15"/>
      <c r="I205" s="15"/>
      <c r="J205" s="12"/>
      <c r="K205" s="15"/>
      <c r="L205" s="14"/>
      <c r="M205" s="12"/>
      <c r="N205" s="15"/>
      <c r="O205" s="14"/>
      <c r="P205" s="12"/>
      <c r="Q205" s="15"/>
      <c r="R205" s="14"/>
      <c r="S205" s="12"/>
      <c r="T205" s="15"/>
      <c r="U205" s="14"/>
      <c r="V205" s="12"/>
      <c r="W205" s="15"/>
      <c r="X205" s="14"/>
      <c r="Y205" s="12"/>
      <c r="Z205" s="15"/>
      <c r="AA205" s="14"/>
    </row>
    <row r="206" spans="1:29" ht="30" customHeight="1" x14ac:dyDescent="0.25">
      <c r="B206" s="8" t="s">
        <v>151</v>
      </c>
      <c r="C206" s="8" t="s">
        <v>130</v>
      </c>
      <c r="D206" s="8" t="s">
        <v>66</v>
      </c>
      <c r="E206" s="20"/>
      <c r="F206" s="26"/>
      <c r="G206" s="12"/>
      <c r="H206" s="15"/>
      <c r="I206" s="15"/>
      <c r="J206" s="12"/>
      <c r="K206" s="15"/>
      <c r="L206" s="14"/>
      <c r="M206" s="12"/>
      <c r="N206" s="15"/>
      <c r="O206" s="14"/>
      <c r="P206" s="12"/>
      <c r="Q206" s="15"/>
      <c r="R206" s="14"/>
      <c r="S206" s="12"/>
      <c r="T206" s="15"/>
      <c r="U206" s="14"/>
      <c r="V206" s="12"/>
      <c r="W206" s="15"/>
      <c r="X206" s="14"/>
      <c r="Y206" s="12"/>
      <c r="Z206" s="15"/>
      <c r="AA206" s="14"/>
    </row>
    <row r="207" spans="1:29" ht="30" customHeight="1" x14ac:dyDescent="0.25">
      <c r="B207" s="8" t="s">
        <v>171</v>
      </c>
      <c r="C207" s="8" t="s">
        <v>130</v>
      </c>
      <c r="D207" s="8" t="s">
        <v>76</v>
      </c>
      <c r="E207" s="20"/>
      <c r="F207" s="26"/>
      <c r="G207" s="12"/>
      <c r="H207" s="15"/>
      <c r="I207" s="15"/>
      <c r="J207" s="12"/>
      <c r="K207" s="15"/>
      <c r="L207" s="14"/>
      <c r="M207" s="12"/>
      <c r="N207" s="15"/>
      <c r="O207" s="14"/>
      <c r="P207" s="12"/>
      <c r="Q207" s="15"/>
      <c r="R207" s="14"/>
      <c r="S207" s="12"/>
      <c r="T207" s="15"/>
      <c r="U207" s="14"/>
      <c r="V207" s="12"/>
      <c r="W207" s="15"/>
      <c r="X207" s="14"/>
      <c r="Y207" s="12"/>
      <c r="Z207" s="15"/>
      <c r="AA207" s="14"/>
    </row>
    <row r="208" spans="1:29" ht="30" customHeight="1" x14ac:dyDescent="0.25">
      <c r="B208" s="8" t="s">
        <v>251</v>
      </c>
      <c r="C208" s="8" t="s">
        <v>201</v>
      </c>
      <c r="D208" s="8" t="s">
        <v>78</v>
      </c>
      <c r="E208" s="20"/>
      <c r="F208" s="26"/>
      <c r="G208" s="12"/>
      <c r="H208" s="15"/>
      <c r="I208" s="15"/>
      <c r="J208" s="12"/>
      <c r="K208" s="15"/>
      <c r="L208" s="14"/>
      <c r="M208" s="12"/>
      <c r="N208" s="15"/>
      <c r="O208" s="14"/>
      <c r="P208" s="12"/>
      <c r="Q208" s="15"/>
      <c r="R208" s="14"/>
      <c r="S208" s="12"/>
      <c r="T208" s="15"/>
      <c r="U208" s="14"/>
      <c r="V208" s="12"/>
      <c r="W208" s="15"/>
      <c r="X208" s="14"/>
      <c r="Y208" s="12"/>
      <c r="Z208" s="15"/>
      <c r="AA208" s="14"/>
    </row>
    <row r="209" spans="1:29" ht="30" customHeight="1" x14ac:dyDescent="0.25">
      <c r="B209" s="8" t="s">
        <v>252</v>
      </c>
      <c r="C209" s="8" t="s">
        <v>201</v>
      </c>
      <c r="D209" s="8" t="s">
        <v>8</v>
      </c>
      <c r="E209" s="20"/>
      <c r="F209" s="26"/>
      <c r="G209" s="12"/>
      <c r="H209" s="15"/>
      <c r="I209" s="15"/>
      <c r="J209" s="12"/>
      <c r="K209" s="15"/>
      <c r="L209" s="14"/>
      <c r="M209" s="12"/>
      <c r="N209" s="15"/>
      <c r="O209" s="14"/>
      <c r="P209" s="12"/>
      <c r="Q209" s="15"/>
      <c r="R209" s="14"/>
      <c r="S209" s="12"/>
      <c r="T209" s="15"/>
      <c r="U209" s="14"/>
      <c r="V209" s="12"/>
      <c r="W209" s="15"/>
      <c r="X209" s="14"/>
      <c r="Y209" s="12"/>
      <c r="Z209" s="15"/>
      <c r="AA209" s="14"/>
    </row>
    <row r="210" spans="1:29" ht="30" customHeight="1" x14ac:dyDescent="0.25">
      <c r="B210" s="8" t="s">
        <v>254</v>
      </c>
      <c r="C210" s="8" t="s">
        <v>201</v>
      </c>
      <c r="D210" s="8" t="s">
        <v>32</v>
      </c>
      <c r="E210" s="20"/>
      <c r="F210" s="26"/>
      <c r="G210" s="12"/>
      <c r="H210" s="15"/>
      <c r="I210" s="15"/>
      <c r="J210" s="12">
        <v>1</v>
      </c>
      <c r="K210" s="15"/>
      <c r="L210" s="14"/>
      <c r="M210" s="12"/>
      <c r="N210" s="15"/>
      <c r="O210" s="14"/>
      <c r="P210" s="12"/>
      <c r="Q210" s="15"/>
      <c r="R210" s="14"/>
      <c r="S210" s="12"/>
      <c r="T210" s="15"/>
      <c r="U210" s="14"/>
      <c r="V210" s="12"/>
      <c r="W210" s="15"/>
      <c r="X210" s="14"/>
      <c r="Y210" s="12"/>
      <c r="Z210" s="15"/>
      <c r="AA210" s="14"/>
    </row>
    <row r="211" spans="1:29" ht="30" customHeight="1" x14ac:dyDescent="0.25">
      <c r="B211" s="8" t="s">
        <v>275</v>
      </c>
      <c r="C211" s="8" t="s">
        <v>201</v>
      </c>
      <c r="D211" s="8" t="s">
        <v>62</v>
      </c>
      <c r="E211" s="20"/>
      <c r="F211" s="26"/>
      <c r="G211" s="12"/>
      <c r="H211" s="15"/>
      <c r="I211" s="15"/>
      <c r="J211" s="12"/>
      <c r="K211" s="15"/>
      <c r="L211" s="14"/>
      <c r="M211" s="12"/>
      <c r="N211" s="15"/>
      <c r="O211" s="14"/>
      <c r="P211" s="12"/>
      <c r="Q211" s="15"/>
      <c r="R211" s="14"/>
      <c r="S211" s="12"/>
      <c r="T211" s="15"/>
      <c r="U211" s="14"/>
      <c r="V211" s="12"/>
      <c r="W211" s="15"/>
      <c r="X211" s="14"/>
      <c r="Y211" s="12"/>
      <c r="Z211" s="15"/>
      <c r="AA211" s="14"/>
    </row>
    <row r="212" spans="1:29" ht="30" customHeight="1" thickBot="1" x14ac:dyDescent="0.3">
      <c r="B212" s="27" t="s">
        <v>289</v>
      </c>
      <c r="C212" s="27" t="s">
        <v>201</v>
      </c>
      <c r="D212" s="27" t="s">
        <v>66</v>
      </c>
      <c r="E212" s="35"/>
      <c r="F212" s="26"/>
      <c r="G212" s="28"/>
      <c r="H212" s="17"/>
      <c r="I212" s="17"/>
      <c r="J212" s="28"/>
      <c r="K212" s="17"/>
      <c r="L212" s="29"/>
      <c r="M212" s="28"/>
      <c r="N212" s="17"/>
      <c r="O212" s="29"/>
      <c r="P212" s="28"/>
      <c r="Q212" s="17"/>
      <c r="R212" s="29"/>
      <c r="S212" s="28"/>
      <c r="T212" s="17"/>
      <c r="U212" s="29"/>
      <c r="V212" s="28"/>
      <c r="W212" s="17"/>
      <c r="X212" s="29"/>
      <c r="Y212" s="28"/>
      <c r="Z212" s="17"/>
      <c r="AA212" s="29"/>
    </row>
    <row r="213" spans="1:29" ht="30" customHeight="1" thickTop="1" x14ac:dyDescent="0.25">
      <c r="B213" s="30" t="s">
        <v>4</v>
      </c>
      <c r="C213" s="30" t="s">
        <v>0</v>
      </c>
      <c r="D213" s="30" t="s">
        <v>5</v>
      </c>
      <c r="E213" s="36"/>
      <c r="F213" s="31"/>
      <c r="G213" s="32"/>
      <c r="H213" s="33"/>
      <c r="I213" s="33"/>
      <c r="J213" s="32">
        <f>IF(SUM(J202:J212)=0,"",SUM(J202:J212))</f>
        <v>1</v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 t="str">
        <f>IF(SUM(V202:V212)=0,"",SUM(V202:V212))</f>
        <v/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1</v>
      </c>
    </row>
    <row r="214" spans="1:29" ht="30" customHeight="1" x14ac:dyDescent="0.25">
      <c r="B214" s="21" t="s">
        <v>96</v>
      </c>
      <c r="C214" s="21" t="s">
        <v>79</v>
      </c>
      <c r="D214" s="21" t="s">
        <v>19</v>
      </c>
      <c r="E214" s="23"/>
      <c r="F214" s="22"/>
      <c r="G214" s="12"/>
      <c r="H214" s="15"/>
      <c r="I214" s="15"/>
      <c r="J214" s="12"/>
      <c r="K214" s="15"/>
      <c r="L214" s="15">
        <f>IF(SUM(L202:L204)=0,"",SUM(L202:L204))</f>
        <v>5</v>
      </c>
      <c r="M214" s="12"/>
      <c r="N214" s="15"/>
      <c r="O214" s="15" t="str">
        <f>IF(SUM(O202:O204)=0,"",SUM(O202:O204))</f>
        <v/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>
        <f>IF(SUM(X202:X204)=0,"",SUM(X202:X204))</f>
        <v>3</v>
      </c>
      <c r="Y214" s="12"/>
      <c r="Z214" s="15"/>
      <c r="AA214" s="15" t="str">
        <f>IF(SUM(AA202:AA204)=0,"",SUM(AA202:AA204))</f>
        <v/>
      </c>
      <c r="AB214" s="2">
        <f>SUM(G214:AA214)</f>
        <v>8</v>
      </c>
      <c r="AC214" s="3">
        <f>INT(SUM(G214:AA214)/3)</f>
        <v>2</v>
      </c>
    </row>
    <row r="215" spans="1:29" ht="30" customHeight="1" thickBot="1" x14ac:dyDescent="0.3">
      <c r="B215" s="21" t="s">
        <v>98</v>
      </c>
      <c r="C215" s="21" t="s">
        <v>79</v>
      </c>
      <c r="D215" s="21" t="s">
        <v>76</v>
      </c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 t="s">
        <v>110</v>
      </c>
      <c r="C216" s="21" t="s">
        <v>79</v>
      </c>
      <c r="D216" s="21" t="s">
        <v>30</v>
      </c>
      <c r="E216" s="24"/>
      <c r="F216" s="18"/>
      <c r="G216" s="124"/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 t="s">
        <v>162</v>
      </c>
      <c r="C217" s="21" t="s">
        <v>130</v>
      </c>
      <c r="D217" s="21" t="s">
        <v>49</v>
      </c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 t="s">
        <v>167</v>
      </c>
      <c r="C218" s="21" t="s">
        <v>130</v>
      </c>
      <c r="D218" s="21" t="s">
        <v>37</v>
      </c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 t="s">
        <v>169</v>
      </c>
      <c r="C219" s="21" t="s">
        <v>130</v>
      </c>
      <c r="D219" s="21" t="s">
        <v>137</v>
      </c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f>A1</f>
        <v>2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2</v>
      </c>
      <c r="F221" s="143"/>
      <c r="G221" s="143"/>
      <c r="H221" s="143"/>
      <c r="I221" s="143"/>
      <c r="J221" s="144">
        <f>INDEX(Diary!$C:$C,MATCH(A221,Diary!$A:$A,0))</f>
        <v>41897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LOCOMOTIVE LEIGHPZIG</v>
      </c>
      <c r="C223" s="131"/>
      <c r="D223" s="132"/>
      <c r="E223" s="136" t="str">
        <f>INDEX(Owners!$A:$A,MATCH(B223,Owners!$B:$B,0))</f>
        <v>Mo Sudell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f>A4+5</f>
        <v>15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 t="s">
        <v>10</v>
      </c>
      <c r="C225" s="8" t="s">
        <v>0</v>
      </c>
      <c r="D225" s="8" t="s">
        <v>11</v>
      </c>
      <c r="E225" s="84"/>
      <c r="F225" s="26"/>
      <c r="G225" s="9"/>
      <c r="H225" s="10" t="s">
        <v>397</v>
      </c>
      <c r="I225" s="11"/>
      <c r="J225" s="12"/>
      <c r="K225" s="13" t="s">
        <v>397</v>
      </c>
      <c r="L225" s="14">
        <v>1</v>
      </c>
      <c r="M225" s="12"/>
      <c r="N225" s="13" t="s">
        <v>397</v>
      </c>
      <c r="O225" s="14"/>
      <c r="P225" s="12"/>
      <c r="Q225" s="13" t="s">
        <v>397</v>
      </c>
      <c r="R225" s="14"/>
      <c r="S225" s="12"/>
      <c r="T225" s="13" t="s">
        <v>397</v>
      </c>
      <c r="U225" s="14"/>
      <c r="V225" s="12"/>
      <c r="W225" s="13" t="s">
        <v>397</v>
      </c>
      <c r="X225" s="14">
        <v>1</v>
      </c>
      <c r="Y225" s="12"/>
      <c r="Z225" s="13" t="s">
        <v>397</v>
      </c>
      <c r="AA225" s="14"/>
    </row>
    <row r="226" spans="2:29" ht="30" customHeight="1" x14ac:dyDescent="0.25">
      <c r="B226" s="8" t="s">
        <v>108</v>
      </c>
      <c r="C226" s="8" t="s">
        <v>79</v>
      </c>
      <c r="D226" s="8" t="s">
        <v>76</v>
      </c>
      <c r="E226" s="8"/>
      <c r="F226" s="26"/>
      <c r="G226" s="12"/>
      <c r="H226" s="13" t="s">
        <v>397</v>
      </c>
      <c r="I226" s="15"/>
      <c r="J226" s="12"/>
      <c r="K226" s="13" t="s">
        <v>397</v>
      </c>
      <c r="L226" s="14"/>
      <c r="M226" s="12"/>
      <c r="N226" s="13" t="s">
        <v>397</v>
      </c>
      <c r="O226" s="14">
        <v>1</v>
      </c>
      <c r="P226" s="12"/>
      <c r="Q226" s="13" t="s">
        <v>397</v>
      </c>
      <c r="R226" s="14"/>
      <c r="S226" s="12"/>
      <c r="T226" s="13" t="s">
        <v>397</v>
      </c>
      <c r="U226" s="14"/>
      <c r="V226" s="12"/>
      <c r="W226" s="13" t="s">
        <v>397</v>
      </c>
      <c r="X226" s="14"/>
      <c r="Y226" s="12"/>
      <c r="Z226" s="13" t="s">
        <v>397</v>
      </c>
      <c r="AA226" s="14">
        <v>1</v>
      </c>
    </row>
    <row r="227" spans="2:29" ht="30" customHeight="1" x14ac:dyDescent="0.25">
      <c r="B227" s="8" t="s">
        <v>128</v>
      </c>
      <c r="C227" s="8" t="s">
        <v>79</v>
      </c>
      <c r="D227" s="8" t="s">
        <v>68</v>
      </c>
      <c r="E227" s="8"/>
      <c r="F227" s="26"/>
      <c r="G227" s="12"/>
      <c r="H227" s="13" t="s">
        <v>397</v>
      </c>
      <c r="I227" s="15"/>
      <c r="J227" s="12"/>
      <c r="K227" s="13" t="s">
        <v>397</v>
      </c>
      <c r="L227" s="14"/>
      <c r="M227" s="12"/>
      <c r="N227" s="13" t="s">
        <v>397</v>
      </c>
      <c r="O227" s="14">
        <v>3</v>
      </c>
      <c r="P227" s="12"/>
      <c r="Q227" s="13" t="s">
        <v>397</v>
      </c>
      <c r="R227" s="14"/>
      <c r="S227" s="12"/>
      <c r="T227" s="13" t="s">
        <v>397</v>
      </c>
      <c r="U227" s="14"/>
      <c r="V227" s="12"/>
      <c r="W227" s="13" t="s">
        <v>397</v>
      </c>
      <c r="X227" s="14"/>
      <c r="Y227" s="12"/>
      <c r="Z227" s="13" t="s">
        <v>397</v>
      </c>
      <c r="AA227" s="14"/>
    </row>
    <row r="228" spans="2:29" ht="30" customHeight="1" x14ac:dyDescent="0.25">
      <c r="B228" s="8" t="s">
        <v>157</v>
      </c>
      <c r="C228" s="8" t="s">
        <v>130</v>
      </c>
      <c r="D228" s="8" t="s">
        <v>52</v>
      </c>
      <c r="E228" s="8"/>
      <c r="F228" s="26"/>
      <c r="G228" s="12"/>
      <c r="H228" s="15"/>
      <c r="I228" s="15"/>
      <c r="J228" s="12"/>
      <c r="K228" s="15"/>
      <c r="L228" s="14"/>
      <c r="M228" s="12"/>
      <c r="N228" s="15"/>
      <c r="O228" s="14"/>
      <c r="P228" s="12"/>
      <c r="Q228" s="15"/>
      <c r="R228" s="14"/>
      <c r="S228" s="12"/>
      <c r="T228" s="15"/>
      <c r="U228" s="14"/>
      <c r="V228" s="12"/>
      <c r="W228" s="15"/>
      <c r="X228" s="14"/>
      <c r="Y228" s="12"/>
      <c r="Z228" s="15"/>
      <c r="AA228" s="14"/>
    </row>
    <row r="229" spans="2:29" ht="30" customHeight="1" x14ac:dyDescent="0.25">
      <c r="B229" s="8" t="s">
        <v>170</v>
      </c>
      <c r="C229" s="8" t="s">
        <v>130</v>
      </c>
      <c r="D229" s="8" t="s">
        <v>62</v>
      </c>
      <c r="E229" s="8"/>
      <c r="F229" s="26"/>
      <c r="G229" s="12"/>
      <c r="H229" s="15"/>
      <c r="I229" s="15"/>
      <c r="J229" s="12"/>
      <c r="K229" s="15"/>
      <c r="L229" s="14"/>
      <c r="M229" s="12"/>
      <c r="N229" s="15"/>
      <c r="O229" s="14"/>
      <c r="P229" s="12"/>
      <c r="Q229" s="15"/>
      <c r="R229" s="14"/>
      <c r="S229" s="12"/>
      <c r="T229" s="15"/>
      <c r="U229" s="14"/>
      <c r="V229" s="12"/>
      <c r="W229" s="15"/>
      <c r="X229" s="14"/>
      <c r="Y229" s="12"/>
      <c r="Z229" s="15"/>
      <c r="AA229" s="14"/>
    </row>
    <row r="230" spans="2:29" ht="30" customHeight="1" x14ac:dyDescent="0.25">
      <c r="B230" s="8" t="s">
        <v>196</v>
      </c>
      <c r="C230" s="8" t="s">
        <v>130</v>
      </c>
      <c r="D230" s="8" t="s">
        <v>60</v>
      </c>
      <c r="E230" s="8"/>
      <c r="F230" s="26"/>
      <c r="G230" s="12"/>
      <c r="H230" s="15"/>
      <c r="I230" s="15"/>
      <c r="J230" s="12"/>
      <c r="K230" s="15"/>
      <c r="L230" s="14"/>
      <c r="M230" s="12"/>
      <c r="N230" s="15"/>
      <c r="O230" s="14"/>
      <c r="P230" s="12"/>
      <c r="Q230" s="15"/>
      <c r="R230" s="14"/>
      <c r="S230" s="12"/>
      <c r="T230" s="15"/>
      <c r="U230" s="14"/>
      <c r="V230" s="12"/>
      <c r="W230" s="15"/>
      <c r="X230" s="14"/>
      <c r="Y230" s="12"/>
      <c r="Z230" s="15"/>
      <c r="AA230" s="14"/>
    </row>
    <row r="231" spans="2:29" ht="30" customHeight="1" x14ac:dyDescent="0.25">
      <c r="B231" s="8" t="s">
        <v>224</v>
      </c>
      <c r="C231" s="8" t="s">
        <v>201</v>
      </c>
      <c r="D231" s="8" t="s">
        <v>76</v>
      </c>
      <c r="E231" s="8"/>
      <c r="F231" s="26"/>
      <c r="G231" s="12"/>
      <c r="H231" s="15"/>
      <c r="I231" s="15"/>
      <c r="J231" s="12"/>
      <c r="K231" s="15"/>
      <c r="L231" s="14"/>
      <c r="M231" s="12"/>
      <c r="N231" s="15"/>
      <c r="O231" s="14"/>
      <c r="P231" s="12"/>
      <c r="Q231" s="15"/>
      <c r="R231" s="14"/>
      <c r="S231" s="12"/>
      <c r="T231" s="15"/>
      <c r="U231" s="14"/>
      <c r="V231" s="12"/>
      <c r="W231" s="15"/>
      <c r="X231" s="14"/>
      <c r="Y231" s="12"/>
      <c r="Z231" s="15"/>
      <c r="AA231" s="14"/>
    </row>
    <row r="232" spans="2:29" ht="30" customHeight="1" x14ac:dyDescent="0.25">
      <c r="B232" s="8" t="s">
        <v>232</v>
      </c>
      <c r="C232" s="8" t="s">
        <v>201</v>
      </c>
      <c r="D232" s="8" t="s">
        <v>190</v>
      </c>
      <c r="E232" s="8"/>
      <c r="F232" s="26"/>
      <c r="G232" s="12"/>
      <c r="H232" s="15"/>
      <c r="I232" s="15"/>
      <c r="J232" s="12"/>
      <c r="K232" s="15"/>
      <c r="L232" s="14"/>
      <c r="M232" s="12"/>
      <c r="N232" s="15"/>
      <c r="O232" s="14"/>
      <c r="P232" s="12"/>
      <c r="Q232" s="15"/>
      <c r="R232" s="14"/>
      <c r="S232" s="12"/>
      <c r="T232" s="15"/>
      <c r="U232" s="14"/>
      <c r="V232" s="12"/>
      <c r="W232" s="15"/>
      <c r="X232" s="14"/>
      <c r="Y232" s="12"/>
      <c r="Z232" s="15"/>
      <c r="AA232" s="14"/>
    </row>
    <row r="233" spans="2:29" ht="30" customHeight="1" x14ac:dyDescent="0.25">
      <c r="B233" s="8" t="s">
        <v>233</v>
      </c>
      <c r="C233" s="8" t="s">
        <v>201</v>
      </c>
      <c r="D233" s="8" t="s">
        <v>76</v>
      </c>
      <c r="E233" s="8"/>
      <c r="F233" s="26"/>
      <c r="G233" s="12"/>
      <c r="H233" s="15"/>
      <c r="I233" s="15"/>
      <c r="J233" s="12"/>
      <c r="K233" s="15"/>
      <c r="L233" s="14"/>
      <c r="M233" s="12"/>
      <c r="N233" s="15"/>
      <c r="O233" s="14"/>
      <c r="P233" s="12"/>
      <c r="Q233" s="15"/>
      <c r="R233" s="14"/>
      <c r="S233" s="12"/>
      <c r="T233" s="15"/>
      <c r="U233" s="14"/>
      <c r="V233" s="12"/>
      <c r="W233" s="15"/>
      <c r="X233" s="14"/>
      <c r="Y233" s="12">
        <v>1</v>
      </c>
      <c r="Z233" s="15"/>
      <c r="AA233" s="14"/>
    </row>
    <row r="234" spans="2:29" ht="30" customHeight="1" x14ac:dyDescent="0.25">
      <c r="B234" s="8" t="s">
        <v>234</v>
      </c>
      <c r="C234" s="8" t="s">
        <v>201</v>
      </c>
      <c r="D234" s="8" t="s">
        <v>22</v>
      </c>
      <c r="E234" s="8"/>
      <c r="F234" s="26"/>
      <c r="G234" s="12"/>
      <c r="H234" s="15"/>
      <c r="I234" s="15"/>
      <c r="J234" s="12"/>
      <c r="K234" s="15"/>
      <c r="L234" s="14"/>
      <c r="M234" s="12">
        <v>1</v>
      </c>
      <c r="N234" s="15"/>
      <c r="O234" s="14"/>
      <c r="P234" s="12"/>
      <c r="Q234" s="15"/>
      <c r="R234" s="14"/>
      <c r="S234" s="12"/>
      <c r="T234" s="15"/>
      <c r="U234" s="14"/>
      <c r="V234" s="12"/>
      <c r="W234" s="15"/>
      <c r="X234" s="14"/>
      <c r="Y234" s="12"/>
      <c r="Z234" s="15"/>
      <c r="AA234" s="14"/>
    </row>
    <row r="235" spans="2:29" ht="30" customHeight="1" thickBot="1" x14ac:dyDescent="0.3">
      <c r="B235" s="27" t="s">
        <v>302</v>
      </c>
      <c r="C235" s="27" t="s">
        <v>201</v>
      </c>
      <c r="D235" s="27" t="s">
        <v>266</v>
      </c>
      <c r="E235" s="27"/>
      <c r="F235" s="26"/>
      <c r="G235" s="28"/>
      <c r="H235" s="17"/>
      <c r="I235" s="17"/>
      <c r="J235" s="28">
        <v>3</v>
      </c>
      <c r="K235" s="17"/>
      <c r="L235" s="29"/>
      <c r="M235" s="28"/>
      <c r="N235" s="17"/>
      <c r="O235" s="29"/>
      <c r="P235" s="28"/>
      <c r="Q235" s="17"/>
      <c r="R235" s="29"/>
      <c r="S235" s="28"/>
      <c r="T235" s="17"/>
      <c r="U235" s="29"/>
      <c r="V235" s="28"/>
      <c r="W235" s="17"/>
      <c r="X235" s="29"/>
      <c r="Y235" s="28"/>
      <c r="Z235" s="17"/>
      <c r="AA235" s="29"/>
    </row>
    <row r="236" spans="2:29" ht="30" customHeight="1" thickTop="1" x14ac:dyDescent="0.25">
      <c r="B236" s="30" t="s">
        <v>16</v>
      </c>
      <c r="C236" s="30" t="s">
        <v>0</v>
      </c>
      <c r="D236" s="30" t="s">
        <v>17</v>
      </c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>
        <f>IF(SUM(J225:J235)=0,"",SUM(J225:J235))</f>
        <v>3</v>
      </c>
      <c r="K236" s="33"/>
      <c r="L236" s="34"/>
      <c r="M236" s="32">
        <f>IF(SUM(M225:M235)=0,"",SUM(M225:M235))</f>
        <v>1</v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 t="str">
        <f>IF(SUM(V225:V235)=0,"",SUM(V225:V235))</f>
        <v/>
      </c>
      <c r="W236" s="33"/>
      <c r="X236" s="34"/>
      <c r="Y236" s="32">
        <f>IF(SUM(Y225:Y235)=0,"",SUM(Y225:Y235))</f>
        <v>1</v>
      </c>
      <c r="Z236" s="33"/>
      <c r="AA236" s="34"/>
      <c r="AB236" s="2">
        <f>SUM(G236:AA236)</f>
        <v>5</v>
      </c>
    </row>
    <row r="237" spans="2:29" ht="30" customHeight="1" x14ac:dyDescent="0.25">
      <c r="B237" s="21" t="s">
        <v>84</v>
      </c>
      <c r="C237" s="21" t="s">
        <v>79</v>
      </c>
      <c r="D237" s="21" t="s">
        <v>64</v>
      </c>
      <c r="E237" s="21"/>
      <c r="F237" s="22" t="s">
        <v>375</v>
      </c>
      <c r="G237" s="12"/>
      <c r="H237" s="15"/>
      <c r="I237" s="15" t="str">
        <f>IF(SUM(I225:I227)=0,"",SUM(I225:I227))</f>
        <v/>
      </c>
      <c r="J237" s="12"/>
      <c r="K237" s="15"/>
      <c r="L237" s="15">
        <f>IF(SUM(L225:L227)=0,"",SUM(L225:L227))</f>
        <v>1</v>
      </c>
      <c r="M237" s="12"/>
      <c r="N237" s="15"/>
      <c r="O237" s="15">
        <f>IF(SUM(O225:O227)=0,"",SUM(O225:O227))</f>
        <v>4</v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>
        <f>IF(SUM(X225:X227)=0,"",SUM(X225:X227))</f>
        <v>1</v>
      </c>
      <c r="Y237" s="12"/>
      <c r="Z237" s="15"/>
      <c r="AA237" s="15">
        <f>IF(SUM(AA225:AA227)=0,"",SUM(AA225:AA227))</f>
        <v>1</v>
      </c>
      <c r="AB237" s="2">
        <f>SUM(G237:AA237)</f>
        <v>7</v>
      </c>
      <c r="AC237" s="3">
        <f>INT(SUM(G237:AA237)/3)</f>
        <v>2</v>
      </c>
    </row>
    <row r="238" spans="2:29" ht="30" customHeight="1" thickBot="1" x14ac:dyDescent="0.3">
      <c r="B238" s="21" t="s">
        <v>126</v>
      </c>
      <c r="C238" s="21" t="s">
        <v>79</v>
      </c>
      <c r="D238" s="21" t="s">
        <v>22</v>
      </c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 t="s">
        <v>205</v>
      </c>
      <c r="C239" s="21" t="s">
        <v>201</v>
      </c>
      <c r="D239" s="21" t="s">
        <v>206</v>
      </c>
      <c r="E239" s="21"/>
      <c r="F239" s="18"/>
      <c r="G239" s="124">
        <f>IF((AB236-AC237)&lt;0,0,AB236-AC237)</f>
        <v>3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 t="s">
        <v>207</v>
      </c>
      <c r="C240" s="21" t="s">
        <v>201</v>
      </c>
      <c r="D240" s="21" t="s">
        <v>145</v>
      </c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 t="s">
        <v>294</v>
      </c>
      <c r="C241" s="21" t="s">
        <v>201</v>
      </c>
      <c r="D241" s="21" t="s">
        <v>5</v>
      </c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 t="s">
        <v>301</v>
      </c>
      <c r="C242" s="21" t="s">
        <v>201</v>
      </c>
      <c r="D242" s="21" t="s">
        <v>2</v>
      </c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AJAX TREESDOWN</v>
      </c>
      <c r="C244" s="131"/>
      <c r="D244" s="132"/>
      <c r="E244" s="136" t="str">
        <f>INDEX(Owners!$A:$A,MATCH(B244,Owners!$B:$B,0))</f>
        <v>Martin Tarbuck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f>A4+5</f>
        <v>15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 t="s">
        <v>21</v>
      </c>
      <c r="C246" s="8" t="s">
        <v>0</v>
      </c>
      <c r="D246" s="8" t="s">
        <v>22</v>
      </c>
      <c r="E246" s="85"/>
      <c r="F246" s="26"/>
      <c r="G246" s="9"/>
      <c r="H246" s="10" t="s">
        <v>397</v>
      </c>
      <c r="I246" s="11"/>
      <c r="J246" s="12"/>
      <c r="K246" s="13" t="s">
        <v>397</v>
      </c>
      <c r="L246" s="14"/>
      <c r="M246" s="12"/>
      <c r="N246" s="13" t="s">
        <v>397</v>
      </c>
      <c r="O246" s="14">
        <v>3</v>
      </c>
      <c r="P246" s="12"/>
      <c r="Q246" s="13" t="s">
        <v>397</v>
      </c>
      <c r="R246" s="14"/>
      <c r="S246" s="12"/>
      <c r="T246" s="13" t="s">
        <v>397</v>
      </c>
      <c r="U246" s="14"/>
      <c r="V246" s="12"/>
      <c r="W246" s="13" t="s">
        <v>397</v>
      </c>
      <c r="X246" s="14"/>
      <c r="Y246" s="12"/>
      <c r="Z246" s="13" t="s">
        <v>397</v>
      </c>
      <c r="AA246" s="14"/>
    </row>
    <row r="247" spans="1:27" ht="30" customHeight="1" x14ac:dyDescent="0.25">
      <c r="B247" s="8" t="s">
        <v>124</v>
      </c>
      <c r="C247" s="8" t="s">
        <v>79</v>
      </c>
      <c r="D247" s="8" t="s">
        <v>49</v>
      </c>
      <c r="E247" s="20"/>
      <c r="F247" s="26"/>
      <c r="G247" s="12"/>
      <c r="H247" s="13" t="s">
        <v>397</v>
      </c>
      <c r="I247" s="15"/>
      <c r="J247" s="12"/>
      <c r="K247" s="13" t="s">
        <v>397</v>
      </c>
      <c r="L247" s="14"/>
      <c r="M247" s="12"/>
      <c r="N247" s="13" t="s">
        <v>397</v>
      </c>
      <c r="O247" s="14"/>
      <c r="P247" s="12"/>
      <c r="Q247" s="13" t="s">
        <v>397</v>
      </c>
      <c r="R247" s="14"/>
      <c r="S247" s="12"/>
      <c r="T247" s="13" t="s">
        <v>397</v>
      </c>
      <c r="U247" s="14"/>
      <c r="V247" s="12"/>
      <c r="W247" s="13" t="s">
        <v>397</v>
      </c>
      <c r="X247" s="14">
        <v>1</v>
      </c>
      <c r="Y247" s="12"/>
      <c r="Z247" s="13" t="s">
        <v>397</v>
      </c>
      <c r="AA247" s="14"/>
    </row>
    <row r="248" spans="1:27" ht="30" customHeight="1" x14ac:dyDescent="0.25">
      <c r="B248" s="8" t="s">
        <v>115</v>
      </c>
      <c r="C248" s="8" t="s">
        <v>79</v>
      </c>
      <c r="D248" s="8" t="s">
        <v>39</v>
      </c>
      <c r="E248" s="20"/>
      <c r="F248" s="26"/>
      <c r="G248" s="12"/>
      <c r="H248" s="13" t="s">
        <v>397</v>
      </c>
      <c r="I248" s="15"/>
      <c r="J248" s="12"/>
      <c r="K248" s="13" t="s">
        <v>397</v>
      </c>
      <c r="L248" s="14"/>
      <c r="M248" s="12"/>
      <c r="N248" s="13" t="s">
        <v>397</v>
      </c>
      <c r="O248" s="14"/>
      <c r="P248" s="12"/>
      <c r="Q248" s="13" t="s">
        <v>397</v>
      </c>
      <c r="R248" s="14"/>
      <c r="S248" s="12"/>
      <c r="T248" s="13" t="s">
        <v>397</v>
      </c>
      <c r="U248" s="14"/>
      <c r="V248" s="12"/>
      <c r="W248" s="13" t="s">
        <v>397</v>
      </c>
      <c r="X248" s="14"/>
      <c r="Y248" s="12"/>
      <c r="Z248" s="13" t="s">
        <v>397</v>
      </c>
      <c r="AA248" s="14"/>
    </row>
    <row r="249" spans="1:27" ht="30" customHeight="1" x14ac:dyDescent="0.25">
      <c r="B249" s="8" t="s">
        <v>131</v>
      </c>
      <c r="C249" s="8" t="s">
        <v>130</v>
      </c>
      <c r="D249" s="8" t="s">
        <v>44</v>
      </c>
      <c r="E249" s="20"/>
      <c r="F249" s="26"/>
      <c r="G249" s="12"/>
      <c r="H249" s="15"/>
      <c r="I249" s="15"/>
      <c r="J249" s="12"/>
      <c r="K249" s="15"/>
      <c r="L249" s="14"/>
      <c r="M249" s="12"/>
      <c r="N249" s="15"/>
      <c r="O249" s="14"/>
      <c r="P249" s="12"/>
      <c r="Q249" s="15"/>
      <c r="R249" s="14"/>
      <c r="S249" s="12"/>
      <c r="T249" s="15"/>
      <c r="U249" s="14"/>
      <c r="V249" s="12"/>
      <c r="W249" s="15"/>
      <c r="X249" s="14"/>
      <c r="Y249" s="12"/>
      <c r="Z249" s="15"/>
      <c r="AA249" s="14"/>
    </row>
    <row r="250" spans="1:27" ht="30" customHeight="1" x14ac:dyDescent="0.25">
      <c r="B250" s="8" t="s">
        <v>160</v>
      </c>
      <c r="C250" s="8" t="s">
        <v>130</v>
      </c>
      <c r="D250" s="8" t="s">
        <v>66</v>
      </c>
      <c r="E250" s="20"/>
      <c r="F250" s="26"/>
      <c r="G250" s="12"/>
      <c r="H250" s="15"/>
      <c r="I250" s="15"/>
      <c r="J250" s="12"/>
      <c r="K250" s="15"/>
      <c r="L250" s="14"/>
      <c r="M250" s="12"/>
      <c r="N250" s="15"/>
      <c r="O250" s="14"/>
      <c r="P250" s="12"/>
      <c r="Q250" s="15"/>
      <c r="R250" s="14"/>
      <c r="S250" s="12"/>
      <c r="T250" s="15"/>
      <c r="U250" s="14"/>
      <c r="V250" s="12"/>
      <c r="W250" s="15"/>
      <c r="X250" s="14"/>
      <c r="Y250" s="12"/>
      <c r="Z250" s="15"/>
      <c r="AA250" s="14"/>
    </row>
    <row r="251" spans="1:27" ht="30" customHeight="1" x14ac:dyDescent="0.25">
      <c r="B251" s="8" t="s">
        <v>200</v>
      </c>
      <c r="C251" s="8" t="s">
        <v>130</v>
      </c>
      <c r="D251" s="8" t="s">
        <v>52</v>
      </c>
      <c r="E251" s="20"/>
      <c r="F251" s="26"/>
      <c r="G251" s="12"/>
      <c r="H251" s="15"/>
      <c r="I251" s="15"/>
      <c r="J251" s="12"/>
      <c r="K251" s="15"/>
      <c r="L251" s="14"/>
      <c r="M251" s="12"/>
      <c r="N251" s="15"/>
      <c r="O251" s="14"/>
      <c r="P251" s="12"/>
      <c r="Q251" s="15"/>
      <c r="R251" s="14"/>
      <c r="S251" s="12"/>
      <c r="T251" s="15"/>
      <c r="U251" s="14"/>
      <c r="V251" s="12"/>
      <c r="W251" s="15"/>
      <c r="X251" s="14"/>
      <c r="Y251" s="12"/>
      <c r="Z251" s="15"/>
      <c r="AA251" s="14"/>
    </row>
    <row r="252" spans="1:27" ht="30" customHeight="1" x14ac:dyDescent="0.25">
      <c r="B252" s="8" t="s">
        <v>209</v>
      </c>
      <c r="C252" s="8" t="s">
        <v>201</v>
      </c>
      <c r="D252" s="8" t="s">
        <v>39</v>
      </c>
      <c r="E252" s="20"/>
      <c r="F252" s="26"/>
      <c r="G252" s="12"/>
      <c r="H252" s="15"/>
      <c r="I252" s="15"/>
      <c r="J252" s="12"/>
      <c r="K252" s="15"/>
      <c r="L252" s="14"/>
      <c r="M252" s="12"/>
      <c r="N252" s="15"/>
      <c r="O252" s="14"/>
      <c r="P252" s="12"/>
      <c r="Q252" s="15"/>
      <c r="R252" s="14"/>
      <c r="S252" s="12"/>
      <c r="T252" s="15"/>
      <c r="U252" s="14"/>
      <c r="V252" s="12"/>
      <c r="W252" s="15"/>
      <c r="X252" s="14"/>
      <c r="Y252" s="12"/>
      <c r="Z252" s="15"/>
      <c r="AA252" s="14"/>
    </row>
    <row r="253" spans="1:27" ht="30" customHeight="1" x14ac:dyDescent="0.25">
      <c r="B253" s="8" t="s">
        <v>228</v>
      </c>
      <c r="C253" s="8" t="s">
        <v>201</v>
      </c>
      <c r="D253" s="8" t="s">
        <v>57</v>
      </c>
      <c r="E253" s="20"/>
      <c r="F253" s="26"/>
      <c r="G253" s="12"/>
      <c r="H253" s="15"/>
      <c r="I253" s="15"/>
      <c r="J253" s="12"/>
      <c r="K253" s="15"/>
      <c r="L253" s="14"/>
      <c r="M253" s="12"/>
      <c r="N253" s="15"/>
      <c r="O253" s="14"/>
      <c r="P253" s="12"/>
      <c r="Q253" s="15"/>
      <c r="R253" s="14"/>
      <c r="S253" s="12"/>
      <c r="T253" s="15"/>
      <c r="U253" s="14"/>
      <c r="V253" s="12">
        <v>1</v>
      </c>
      <c r="W253" s="15"/>
      <c r="X253" s="14"/>
      <c r="Y253" s="12"/>
      <c r="Z253" s="15"/>
      <c r="AA253" s="14"/>
    </row>
    <row r="254" spans="1:27" ht="30" customHeight="1" x14ac:dyDescent="0.25">
      <c r="B254" s="8" t="s">
        <v>242</v>
      </c>
      <c r="C254" s="8" t="s">
        <v>201</v>
      </c>
      <c r="D254" s="8" t="s">
        <v>71</v>
      </c>
      <c r="E254" s="20"/>
      <c r="F254" s="26"/>
      <c r="G254" s="12"/>
      <c r="H254" s="15"/>
      <c r="I254" s="15"/>
      <c r="J254" s="12"/>
      <c r="K254" s="15"/>
      <c r="L254" s="14"/>
      <c r="M254" s="12"/>
      <c r="N254" s="15"/>
      <c r="O254" s="14"/>
      <c r="P254" s="12"/>
      <c r="Q254" s="15"/>
      <c r="R254" s="14"/>
      <c r="S254" s="12"/>
      <c r="T254" s="15"/>
      <c r="U254" s="14"/>
      <c r="V254" s="12"/>
      <c r="W254" s="15"/>
      <c r="X254" s="14"/>
      <c r="Y254" s="12"/>
      <c r="Z254" s="15"/>
      <c r="AA254" s="14"/>
    </row>
    <row r="255" spans="1:27" ht="30" customHeight="1" x14ac:dyDescent="0.25">
      <c r="B255" s="8" t="s">
        <v>278</v>
      </c>
      <c r="C255" s="8" t="s">
        <v>201</v>
      </c>
      <c r="D255" s="8" t="s">
        <v>78</v>
      </c>
      <c r="E255" s="20"/>
      <c r="F255" s="26"/>
      <c r="G255" s="12"/>
      <c r="H255" s="15"/>
      <c r="I255" s="15"/>
      <c r="J255" s="12"/>
      <c r="K255" s="15"/>
      <c r="L255" s="14"/>
      <c r="M255" s="12"/>
      <c r="N255" s="15"/>
      <c r="O255" s="14"/>
      <c r="P255" s="12"/>
      <c r="Q255" s="15"/>
      <c r="R255" s="14"/>
      <c r="S255" s="12"/>
      <c r="T255" s="15"/>
      <c r="U255" s="14"/>
      <c r="V255" s="12"/>
      <c r="W255" s="15"/>
      <c r="X255" s="14"/>
      <c r="Y255" s="12"/>
      <c r="Z255" s="15"/>
      <c r="AA255" s="14"/>
    </row>
    <row r="256" spans="1:27" ht="30" customHeight="1" thickBot="1" x14ac:dyDescent="0.3">
      <c r="B256" s="27" t="s">
        <v>291</v>
      </c>
      <c r="C256" s="27" t="s">
        <v>201</v>
      </c>
      <c r="D256" s="27" t="s">
        <v>17</v>
      </c>
      <c r="E256" s="35"/>
      <c r="F256" s="26"/>
      <c r="G256" s="28"/>
      <c r="H256" s="17"/>
      <c r="I256" s="17"/>
      <c r="J256" s="28"/>
      <c r="K256" s="17"/>
      <c r="L256" s="29"/>
      <c r="M256" s="28"/>
      <c r="N256" s="17"/>
      <c r="O256" s="29"/>
      <c r="P256" s="28"/>
      <c r="Q256" s="17"/>
      <c r="R256" s="29"/>
      <c r="S256" s="28"/>
      <c r="T256" s="17"/>
      <c r="U256" s="29"/>
      <c r="V256" s="28">
        <v>1</v>
      </c>
      <c r="W256" s="17"/>
      <c r="X256" s="29"/>
      <c r="Y256" s="28"/>
      <c r="Z256" s="17"/>
      <c r="AA256" s="29"/>
    </row>
    <row r="257" spans="1:29" ht="30" customHeight="1" thickTop="1" x14ac:dyDescent="0.25">
      <c r="B257" s="30" t="s">
        <v>36</v>
      </c>
      <c r="C257" s="30" t="s">
        <v>0</v>
      </c>
      <c r="D257" s="30" t="s">
        <v>37</v>
      </c>
      <c r="E257" s="36"/>
      <c r="F257" s="31" t="s">
        <v>372</v>
      </c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 t="str">
        <f>IF(SUM(M246:M256)=0,"",SUM(M246:M256))</f>
        <v/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>
        <f>IF(SUM(V246:V256)=0,"",SUM(V246:V256))</f>
        <v>2</v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2</v>
      </c>
    </row>
    <row r="258" spans="1:29" ht="30" customHeight="1" x14ac:dyDescent="0.25">
      <c r="B258" s="21" t="s">
        <v>80</v>
      </c>
      <c r="C258" s="21" t="s">
        <v>79</v>
      </c>
      <c r="D258" s="21" t="s">
        <v>25</v>
      </c>
      <c r="E258" s="23"/>
      <c r="F258" s="22" t="s">
        <v>375</v>
      </c>
      <c r="G258" s="12"/>
      <c r="H258" s="15"/>
      <c r="I258" s="15" t="str">
        <f>IF(SUM(I246:I248)=0,"",SUM(I246:I248))</f>
        <v/>
      </c>
      <c r="J258" s="12"/>
      <c r="K258" s="15"/>
      <c r="L258" s="15" t="str">
        <f>IF(SUM(L246:L248)=0,"",SUM(L246:L248))</f>
        <v/>
      </c>
      <c r="M258" s="12"/>
      <c r="N258" s="15"/>
      <c r="O258" s="15">
        <f>IF(SUM(O246:O248)=0,"",SUM(O246:O248))</f>
        <v>3</v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>
        <f>IF(SUM(X246:X248)=0,"",SUM(X246:X248))</f>
        <v>1</v>
      </c>
      <c r="Y258" s="12"/>
      <c r="Z258" s="15"/>
      <c r="AA258" s="15" t="str">
        <f>IF(SUM(AA246:AA248)=0,"",SUM(AA246:AA248))</f>
        <v/>
      </c>
      <c r="AB258" s="2">
        <f>SUM(G258:AA258)</f>
        <v>4</v>
      </c>
      <c r="AC258" s="3">
        <f>INT(SUM(G258:AA258)/3)</f>
        <v>1</v>
      </c>
    </row>
    <row r="259" spans="1:29" ht="30" customHeight="1" thickBot="1" x14ac:dyDescent="0.3">
      <c r="B259" s="21" t="s">
        <v>103</v>
      </c>
      <c r="C259" s="21" t="s">
        <v>79</v>
      </c>
      <c r="D259" s="21" t="s">
        <v>66</v>
      </c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 t="s">
        <v>136</v>
      </c>
      <c r="C260" s="21" t="s">
        <v>130</v>
      </c>
      <c r="D260" s="21" t="s">
        <v>137</v>
      </c>
      <c r="E260" s="24"/>
      <c r="F260" s="18"/>
      <c r="G260" s="124">
        <f>IF((AB257-AC258)&lt;0,0,AB257-AC258)</f>
        <v>1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 t="s">
        <v>259</v>
      </c>
      <c r="C261" s="21" t="s">
        <v>201</v>
      </c>
      <c r="D261" s="21" t="s">
        <v>5</v>
      </c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 t="s">
        <v>279</v>
      </c>
      <c r="C262" s="21" t="s">
        <v>201</v>
      </c>
      <c r="D262" s="21" t="s">
        <v>68</v>
      </c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 t="s">
        <v>299</v>
      </c>
      <c r="C263" s="21" t="s">
        <v>201</v>
      </c>
      <c r="D263" s="21" t="s">
        <v>47</v>
      </c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f>A1</f>
        <v>2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2</v>
      </c>
      <c r="F265" s="143"/>
      <c r="G265" s="143"/>
      <c r="H265" s="143"/>
      <c r="I265" s="143"/>
      <c r="J265" s="144">
        <f>INDEX(Diary!$C:$C,MATCH(A265,Diary!$A:$A,0))</f>
        <v>41897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CHICAGO SAUSAGE KINGS</v>
      </c>
      <c r="C267" s="131"/>
      <c r="D267" s="132"/>
      <c r="E267" s="136" t="str">
        <f>INDEX(Owners!$A:$A,MATCH(B267,Owners!$B:$B,0))</f>
        <v>Paul Greenwood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f>A4+6</f>
        <v>16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 t="s">
        <v>56</v>
      </c>
      <c r="C269" s="8" t="s">
        <v>0</v>
      </c>
      <c r="D269" s="8" t="s">
        <v>57</v>
      </c>
      <c r="E269" s="84"/>
      <c r="F269" s="26"/>
      <c r="G269" s="9"/>
      <c r="H269" s="10" t="s">
        <v>397</v>
      </c>
      <c r="I269" s="11"/>
      <c r="J269" s="12"/>
      <c r="K269" s="13" t="s">
        <v>397</v>
      </c>
      <c r="L269" s="14">
        <v>1</v>
      </c>
      <c r="M269" s="12"/>
      <c r="N269" s="13" t="s">
        <v>397</v>
      </c>
      <c r="O269" s="14"/>
      <c r="P269" s="12"/>
      <c r="Q269" s="13" t="s">
        <v>397</v>
      </c>
      <c r="R269" s="14"/>
      <c r="S269" s="12"/>
      <c r="T269" s="13" t="s">
        <v>397</v>
      </c>
      <c r="U269" s="14"/>
      <c r="V269" s="12"/>
      <c r="W269" s="13" t="s">
        <v>397</v>
      </c>
      <c r="X269" s="14"/>
      <c r="Y269" s="12"/>
      <c r="Z269" s="13" t="s">
        <v>397</v>
      </c>
      <c r="AA269" s="14"/>
    </row>
    <row r="270" spans="1:29" ht="30" customHeight="1" x14ac:dyDescent="0.25">
      <c r="B270" s="8" t="s">
        <v>99</v>
      </c>
      <c r="C270" s="8" t="s">
        <v>79</v>
      </c>
      <c r="D270" s="8" t="s">
        <v>68</v>
      </c>
      <c r="E270" s="8"/>
      <c r="F270" s="26"/>
      <c r="G270" s="12"/>
      <c r="H270" s="13" t="s">
        <v>397</v>
      </c>
      <c r="I270" s="15"/>
      <c r="J270" s="12"/>
      <c r="K270" s="13" t="s">
        <v>397</v>
      </c>
      <c r="L270" s="14"/>
      <c r="M270" s="12"/>
      <c r="N270" s="13" t="s">
        <v>397</v>
      </c>
      <c r="O270" s="14">
        <v>3</v>
      </c>
      <c r="P270" s="12"/>
      <c r="Q270" s="13" t="s">
        <v>397</v>
      </c>
      <c r="R270" s="14"/>
      <c r="S270" s="12"/>
      <c r="T270" s="13" t="s">
        <v>397</v>
      </c>
      <c r="U270" s="14"/>
      <c r="V270" s="12"/>
      <c r="W270" s="13" t="s">
        <v>397</v>
      </c>
      <c r="X270" s="14"/>
      <c r="Y270" s="12"/>
      <c r="Z270" s="13" t="s">
        <v>397</v>
      </c>
      <c r="AA270" s="14"/>
    </row>
    <row r="271" spans="1:29" ht="30" customHeight="1" x14ac:dyDescent="0.25">
      <c r="B271" s="8" t="s">
        <v>92</v>
      </c>
      <c r="C271" s="8" t="s">
        <v>79</v>
      </c>
      <c r="D271" s="8" t="s">
        <v>8</v>
      </c>
      <c r="E271" s="8"/>
      <c r="F271" s="26"/>
      <c r="G271" s="12"/>
      <c r="H271" s="13" t="s">
        <v>397</v>
      </c>
      <c r="I271" s="15"/>
      <c r="J271" s="12"/>
      <c r="K271" s="13" t="s">
        <v>397</v>
      </c>
      <c r="L271" s="14"/>
      <c r="M271" s="12"/>
      <c r="N271" s="13" t="s">
        <v>397</v>
      </c>
      <c r="O271" s="14">
        <v>2</v>
      </c>
      <c r="P271" s="12"/>
      <c r="Q271" s="13" t="s">
        <v>397</v>
      </c>
      <c r="R271" s="14"/>
      <c r="S271" s="12"/>
      <c r="T271" s="13" t="s">
        <v>397</v>
      </c>
      <c r="U271" s="14"/>
      <c r="V271" s="12"/>
      <c r="W271" s="13" t="s">
        <v>397</v>
      </c>
      <c r="X271" s="14">
        <v>2</v>
      </c>
      <c r="Y271" s="12"/>
      <c r="Z271" s="13" t="s">
        <v>397</v>
      </c>
      <c r="AA271" s="14"/>
    </row>
    <row r="272" spans="1:29" ht="30" customHeight="1" x14ac:dyDescent="0.25">
      <c r="B272" s="8" t="s">
        <v>133</v>
      </c>
      <c r="C272" s="8" t="s">
        <v>130</v>
      </c>
      <c r="D272" s="8" t="s">
        <v>11</v>
      </c>
      <c r="E272" s="8"/>
      <c r="F272" s="26"/>
      <c r="G272" s="12"/>
      <c r="H272" s="15"/>
      <c r="I272" s="15"/>
      <c r="J272" s="12"/>
      <c r="K272" s="15"/>
      <c r="L272" s="14"/>
      <c r="M272" s="12"/>
      <c r="N272" s="15"/>
      <c r="O272" s="14"/>
      <c r="P272" s="12"/>
      <c r="Q272" s="15"/>
      <c r="R272" s="14"/>
      <c r="S272" s="12"/>
      <c r="T272" s="15"/>
      <c r="U272" s="14"/>
      <c r="V272" s="12"/>
      <c r="W272" s="15"/>
      <c r="X272" s="14"/>
      <c r="Y272" s="12"/>
      <c r="Z272" s="15"/>
      <c r="AA272" s="14"/>
    </row>
    <row r="273" spans="2:29" ht="30" customHeight="1" x14ac:dyDescent="0.25">
      <c r="B273" s="8" t="s">
        <v>164</v>
      </c>
      <c r="C273" s="8" t="s">
        <v>130</v>
      </c>
      <c r="D273" s="8" t="s">
        <v>8</v>
      </c>
      <c r="E273" s="8"/>
      <c r="F273" s="26"/>
      <c r="G273" s="12"/>
      <c r="H273" s="15"/>
      <c r="I273" s="15"/>
      <c r="J273" s="12"/>
      <c r="K273" s="15"/>
      <c r="L273" s="14"/>
      <c r="M273" s="12"/>
      <c r="N273" s="15"/>
      <c r="O273" s="14"/>
      <c r="P273" s="12"/>
      <c r="Q273" s="15"/>
      <c r="R273" s="14"/>
      <c r="S273" s="12"/>
      <c r="T273" s="15"/>
      <c r="U273" s="14"/>
      <c r="V273" s="12"/>
      <c r="W273" s="15"/>
      <c r="X273" s="14"/>
      <c r="Y273" s="12"/>
      <c r="Z273" s="15"/>
      <c r="AA273" s="14"/>
    </row>
    <row r="274" spans="2:29" ht="30" customHeight="1" x14ac:dyDescent="0.25">
      <c r="B274" s="8" t="s">
        <v>168</v>
      </c>
      <c r="C274" s="8" t="s">
        <v>130</v>
      </c>
      <c r="D274" s="8" t="s">
        <v>2</v>
      </c>
      <c r="E274" s="8"/>
      <c r="F274" s="26"/>
      <c r="G274" s="12"/>
      <c r="H274" s="15"/>
      <c r="I274" s="15"/>
      <c r="J274" s="12"/>
      <c r="K274" s="15"/>
      <c r="L274" s="14"/>
      <c r="M274" s="12"/>
      <c r="N274" s="15"/>
      <c r="O274" s="14"/>
      <c r="P274" s="12"/>
      <c r="Q274" s="15"/>
      <c r="R274" s="14"/>
      <c r="S274" s="12"/>
      <c r="T274" s="15"/>
      <c r="U274" s="14"/>
      <c r="V274" s="12"/>
      <c r="W274" s="15"/>
      <c r="X274" s="14"/>
      <c r="Y274" s="12"/>
      <c r="Z274" s="15"/>
      <c r="AA274" s="14"/>
    </row>
    <row r="275" spans="2:29" ht="30" customHeight="1" x14ac:dyDescent="0.25">
      <c r="B275" s="8" t="s">
        <v>182</v>
      </c>
      <c r="C275" s="8" t="s">
        <v>130</v>
      </c>
      <c r="D275" s="8" t="s">
        <v>47</v>
      </c>
      <c r="E275" s="8"/>
      <c r="F275" s="26"/>
      <c r="G275" s="12"/>
      <c r="H275" s="15"/>
      <c r="I275" s="15"/>
      <c r="J275" s="12"/>
      <c r="K275" s="15"/>
      <c r="L275" s="14"/>
      <c r="M275" s="12"/>
      <c r="N275" s="15"/>
      <c r="O275" s="14"/>
      <c r="P275" s="12"/>
      <c r="Q275" s="15"/>
      <c r="R275" s="14"/>
      <c r="S275" s="12"/>
      <c r="T275" s="15"/>
      <c r="U275" s="14"/>
      <c r="V275" s="12"/>
      <c r="W275" s="15"/>
      <c r="X275" s="14"/>
      <c r="Y275" s="12"/>
      <c r="Z275" s="15"/>
      <c r="AA275" s="14"/>
    </row>
    <row r="276" spans="2:29" ht="30" customHeight="1" x14ac:dyDescent="0.25">
      <c r="B276" s="8" t="s">
        <v>225</v>
      </c>
      <c r="C276" s="8" t="s">
        <v>201</v>
      </c>
      <c r="D276" s="8" t="s">
        <v>49</v>
      </c>
      <c r="E276" s="8"/>
      <c r="F276" s="26"/>
      <c r="G276" s="12"/>
      <c r="H276" s="15"/>
      <c r="I276" s="15"/>
      <c r="J276" s="12">
        <v>1</v>
      </c>
      <c r="K276" s="15"/>
      <c r="L276" s="14"/>
      <c r="M276" s="12"/>
      <c r="N276" s="15"/>
      <c r="O276" s="14"/>
      <c r="P276" s="12"/>
      <c r="Q276" s="15"/>
      <c r="R276" s="14"/>
      <c r="S276" s="12"/>
      <c r="T276" s="15"/>
      <c r="U276" s="14"/>
      <c r="V276" s="12"/>
      <c r="W276" s="15"/>
      <c r="X276" s="14"/>
      <c r="Y276" s="12"/>
      <c r="Z276" s="15"/>
      <c r="AA276" s="14"/>
    </row>
    <row r="277" spans="2:29" ht="30" customHeight="1" x14ac:dyDescent="0.25">
      <c r="B277" s="8" t="s">
        <v>293</v>
      </c>
      <c r="C277" s="8" t="s">
        <v>201</v>
      </c>
      <c r="D277" s="8" t="s">
        <v>60</v>
      </c>
      <c r="E277" s="8"/>
      <c r="F277" s="26"/>
      <c r="G277" s="12"/>
      <c r="H277" s="15"/>
      <c r="I277" s="15"/>
      <c r="J277" s="12"/>
      <c r="K277" s="15"/>
      <c r="L277" s="14"/>
      <c r="M277" s="12"/>
      <c r="N277" s="15"/>
      <c r="O277" s="14"/>
      <c r="P277" s="12"/>
      <c r="Q277" s="15"/>
      <c r="R277" s="14"/>
      <c r="S277" s="12"/>
      <c r="T277" s="15"/>
      <c r="U277" s="14"/>
      <c r="V277" s="12"/>
      <c r="W277" s="15"/>
      <c r="X277" s="14"/>
      <c r="Y277" s="12"/>
      <c r="Z277" s="15"/>
      <c r="AA277" s="14"/>
    </row>
    <row r="278" spans="2:29" ht="30" customHeight="1" x14ac:dyDescent="0.25">
      <c r="B278" s="8" t="s">
        <v>214</v>
      </c>
      <c r="C278" s="8" t="s">
        <v>201</v>
      </c>
      <c r="D278" s="8" t="s">
        <v>211</v>
      </c>
      <c r="E278" s="8"/>
      <c r="F278" s="26"/>
      <c r="G278" s="12"/>
      <c r="H278" s="15"/>
      <c r="I278" s="15"/>
      <c r="J278" s="12"/>
      <c r="K278" s="15"/>
      <c r="L278" s="14"/>
      <c r="M278" s="12"/>
      <c r="N278" s="15"/>
      <c r="O278" s="14"/>
      <c r="P278" s="12"/>
      <c r="Q278" s="15"/>
      <c r="R278" s="14"/>
      <c r="S278" s="12"/>
      <c r="T278" s="15"/>
      <c r="U278" s="14"/>
      <c r="V278" s="12"/>
      <c r="W278" s="15"/>
      <c r="X278" s="14"/>
      <c r="Y278" s="12">
        <v>2</v>
      </c>
      <c r="Z278" s="15"/>
      <c r="AA278" s="14"/>
    </row>
    <row r="279" spans="2:29" ht="30" customHeight="1" thickBot="1" x14ac:dyDescent="0.3">
      <c r="B279" s="27" t="s">
        <v>296</v>
      </c>
      <c r="C279" s="27" t="s">
        <v>201</v>
      </c>
      <c r="D279" s="27" t="s">
        <v>64</v>
      </c>
      <c r="E279" s="27"/>
      <c r="F279" s="26"/>
      <c r="G279" s="28"/>
      <c r="H279" s="17"/>
      <c r="I279" s="17"/>
      <c r="J279" s="28"/>
      <c r="K279" s="17"/>
      <c r="L279" s="29"/>
      <c r="M279" s="28"/>
      <c r="N279" s="17"/>
      <c r="O279" s="29"/>
      <c r="P279" s="28"/>
      <c r="Q279" s="17"/>
      <c r="R279" s="29"/>
      <c r="S279" s="28"/>
      <c r="T279" s="17"/>
      <c r="U279" s="29"/>
      <c r="V279" s="28"/>
      <c r="W279" s="17"/>
      <c r="X279" s="29"/>
      <c r="Y279" s="28"/>
      <c r="Z279" s="17"/>
      <c r="AA279" s="29"/>
    </row>
    <row r="280" spans="2:29" ht="30" customHeight="1" thickTop="1" x14ac:dyDescent="0.25">
      <c r="B280" s="30" t="s">
        <v>59</v>
      </c>
      <c r="C280" s="30" t="s">
        <v>0</v>
      </c>
      <c r="D280" s="30" t="s">
        <v>60</v>
      </c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>
        <f>IF(SUM(J269:J279)=0,"",SUM(J269:J279))</f>
        <v>1</v>
      </c>
      <c r="K280" s="33"/>
      <c r="L280" s="34"/>
      <c r="M280" s="32" t="str">
        <f>IF(SUM(M269:M279)=0,"",SUM(M269:M279))</f>
        <v/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 t="str">
        <f>IF(SUM(V269:V279)=0,"",SUM(V269:V279))</f>
        <v/>
      </c>
      <c r="W280" s="33"/>
      <c r="X280" s="34"/>
      <c r="Y280" s="32">
        <f>IF(SUM(Y269:Y279)=0,"",SUM(Y269:Y279))</f>
        <v>2</v>
      </c>
      <c r="Z280" s="33"/>
      <c r="AA280" s="34"/>
      <c r="AB280" s="2">
        <f>SUM(G280:AA280)</f>
        <v>3</v>
      </c>
    </row>
    <row r="281" spans="2:29" ht="30" customHeight="1" x14ac:dyDescent="0.25">
      <c r="B281" s="21" t="s">
        <v>88</v>
      </c>
      <c r="C281" s="21" t="s">
        <v>79</v>
      </c>
      <c r="D281" s="21" t="s">
        <v>25</v>
      </c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>
        <f>IF(SUM(L269:L271)=0,"",SUM(L269:L271))</f>
        <v>1</v>
      </c>
      <c r="M281" s="12"/>
      <c r="N281" s="15"/>
      <c r="O281" s="15">
        <f>IF(SUM(O269:O271)=0,"",SUM(O269:O271))</f>
        <v>5</v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>
        <f>IF(SUM(X269:X271)=0,"",SUM(X269:X271))</f>
        <v>2</v>
      </c>
      <c r="Y281" s="12"/>
      <c r="Z281" s="15"/>
      <c r="AA281" s="15" t="str">
        <f>IF(SUM(AA269:AA271)=0,"",SUM(AA269:AA271))</f>
        <v/>
      </c>
      <c r="AB281" s="2">
        <f>SUM(G281:AA281)</f>
        <v>8</v>
      </c>
      <c r="AC281" s="3">
        <f>INT(SUM(G281:AA281)/3)</f>
        <v>2</v>
      </c>
    </row>
    <row r="282" spans="2:29" ht="30" customHeight="1" thickBot="1" x14ac:dyDescent="0.3">
      <c r="B282" s="21" t="s">
        <v>81</v>
      </c>
      <c r="C282" s="21" t="s">
        <v>79</v>
      </c>
      <c r="D282" s="21" t="s">
        <v>25</v>
      </c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 t="s">
        <v>173</v>
      </c>
      <c r="C283" s="21" t="s">
        <v>130</v>
      </c>
      <c r="D283" s="21" t="s">
        <v>25</v>
      </c>
      <c r="E283" s="21"/>
      <c r="F283" s="18"/>
      <c r="G283" s="124">
        <f>IF((AB280-AC281)&lt;0,0,AB280-AC281)</f>
        <v>1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 t="s">
        <v>215</v>
      </c>
      <c r="C284" s="21" t="s">
        <v>201</v>
      </c>
      <c r="D284" s="21" t="s">
        <v>41</v>
      </c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 t="s">
        <v>227</v>
      </c>
      <c r="C285" s="21" t="s">
        <v>201</v>
      </c>
      <c r="D285" s="21" t="s">
        <v>187</v>
      </c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 t="s">
        <v>317</v>
      </c>
      <c r="C286" s="21" t="s">
        <v>201</v>
      </c>
      <c r="D286" s="21" t="s">
        <v>68</v>
      </c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FORTUNA DUFFLECOAT</v>
      </c>
      <c r="C288" s="131"/>
      <c r="D288" s="132"/>
      <c r="E288" s="136" t="str">
        <f>INDEX(Owners!$A:$A,MATCH(B288,Owners!$B:$B,0))</f>
        <v>Jonny Fairclough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f>A4+6</f>
        <v>16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 t="s">
        <v>38</v>
      </c>
      <c r="C290" s="8" t="s">
        <v>0</v>
      </c>
      <c r="D290" s="8" t="s">
        <v>39</v>
      </c>
      <c r="E290" s="85"/>
      <c r="F290" s="26"/>
      <c r="G290" s="9"/>
      <c r="H290" s="10" t="s">
        <v>397</v>
      </c>
      <c r="I290" s="11"/>
      <c r="J290" s="12"/>
      <c r="K290" s="13" t="s">
        <v>397</v>
      </c>
      <c r="L290" s="14"/>
      <c r="M290" s="12"/>
      <c r="N290" s="13" t="s">
        <v>397</v>
      </c>
      <c r="O290" s="14"/>
      <c r="P290" s="12"/>
      <c r="Q290" s="13" t="s">
        <v>397</v>
      </c>
      <c r="R290" s="14"/>
      <c r="S290" s="12"/>
      <c r="T290" s="13" t="s">
        <v>397</v>
      </c>
      <c r="U290" s="14"/>
      <c r="V290" s="12"/>
      <c r="W290" s="13" t="s">
        <v>397</v>
      </c>
      <c r="X290" s="14"/>
      <c r="Y290" s="12"/>
      <c r="Z290" s="13" t="s">
        <v>397</v>
      </c>
      <c r="AA290" s="14"/>
    </row>
    <row r="291" spans="1:29" ht="30" customHeight="1" x14ac:dyDescent="0.25">
      <c r="B291" s="8" t="s">
        <v>87</v>
      </c>
      <c r="C291" s="8" t="s">
        <v>79</v>
      </c>
      <c r="D291" s="8" t="s">
        <v>19</v>
      </c>
      <c r="E291" s="20"/>
      <c r="F291" s="26"/>
      <c r="G291" s="12"/>
      <c r="H291" s="13" t="s">
        <v>397</v>
      </c>
      <c r="I291" s="15"/>
      <c r="J291" s="12"/>
      <c r="K291" s="13" t="s">
        <v>397</v>
      </c>
      <c r="L291" s="14">
        <v>1</v>
      </c>
      <c r="M291" s="12"/>
      <c r="N291" s="13" t="s">
        <v>397</v>
      </c>
      <c r="O291" s="14"/>
      <c r="P291" s="12"/>
      <c r="Q291" s="13" t="s">
        <v>397</v>
      </c>
      <c r="R291" s="14"/>
      <c r="S291" s="12"/>
      <c r="T291" s="13" t="s">
        <v>397</v>
      </c>
      <c r="U291" s="14"/>
      <c r="V291" s="12"/>
      <c r="W291" s="13" t="s">
        <v>397</v>
      </c>
      <c r="X291" s="14">
        <v>3</v>
      </c>
      <c r="Y291" s="12"/>
      <c r="Z291" s="13" t="s">
        <v>397</v>
      </c>
      <c r="AA291" s="14"/>
    </row>
    <row r="292" spans="1:29" ht="30" customHeight="1" x14ac:dyDescent="0.25">
      <c r="B292" s="8" t="s">
        <v>120</v>
      </c>
      <c r="C292" s="8" t="s">
        <v>79</v>
      </c>
      <c r="D292" s="8" t="s">
        <v>54</v>
      </c>
      <c r="E292" s="20"/>
      <c r="F292" s="26"/>
      <c r="G292" s="12"/>
      <c r="H292" s="13" t="s">
        <v>397</v>
      </c>
      <c r="I292" s="15"/>
      <c r="J292" s="12"/>
      <c r="K292" s="13" t="s">
        <v>397</v>
      </c>
      <c r="L292" s="14"/>
      <c r="M292" s="12"/>
      <c r="N292" s="13" t="s">
        <v>397</v>
      </c>
      <c r="O292" s="14"/>
      <c r="P292" s="12">
        <v>1</v>
      </c>
      <c r="Q292" s="13" t="s">
        <v>397</v>
      </c>
      <c r="R292" s="14">
        <v>1</v>
      </c>
      <c r="S292" s="12"/>
      <c r="T292" s="13" t="s">
        <v>397</v>
      </c>
      <c r="U292" s="14"/>
      <c r="V292" s="12"/>
      <c r="W292" s="13" t="s">
        <v>397</v>
      </c>
      <c r="X292" s="14"/>
      <c r="Y292" s="12"/>
      <c r="Z292" s="13" t="s">
        <v>397</v>
      </c>
      <c r="AA292" s="14">
        <v>3</v>
      </c>
    </row>
    <row r="293" spans="1:29" ht="30" customHeight="1" x14ac:dyDescent="0.25">
      <c r="B293" s="8" t="s">
        <v>146</v>
      </c>
      <c r="C293" s="8" t="s">
        <v>130</v>
      </c>
      <c r="D293" s="8" t="s">
        <v>68</v>
      </c>
      <c r="E293" s="20"/>
      <c r="F293" s="26"/>
      <c r="G293" s="12"/>
      <c r="H293" s="15"/>
      <c r="I293" s="15"/>
      <c r="J293" s="12"/>
      <c r="K293" s="15"/>
      <c r="L293" s="14"/>
      <c r="M293" s="12"/>
      <c r="N293" s="15"/>
      <c r="O293" s="14"/>
      <c r="P293" s="12"/>
      <c r="Q293" s="15"/>
      <c r="R293" s="14"/>
      <c r="S293" s="12"/>
      <c r="T293" s="15"/>
      <c r="U293" s="14"/>
      <c r="V293" s="12"/>
      <c r="W293" s="15"/>
      <c r="X293" s="14"/>
      <c r="Y293" s="12"/>
      <c r="Z293" s="15"/>
      <c r="AA293" s="14"/>
    </row>
    <row r="294" spans="1:29" ht="30" customHeight="1" x14ac:dyDescent="0.25">
      <c r="B294" s="8" t="s">
        <v>163</v>
      </c>
      <c r="C294" s="8" t="s">
        <v>130</v>
      </c>
      <c r="D294" s="8" t="s">
        <v>37</v>
      </c>
      <c r="E294" s="20"/>
      <c r="F294" s="26"/>
      <c r="G294" s="12"/>
      <c r="H294" s="15"/>
      <c r="I294" s="15"/>
      <c r="J294" s="12"/>
      <c r="K294" s="15"/>
      <c r="L294" s="14"/>
      <c r="M294" s="12"/>
      <c r="N294" s="15"/>
      <c r="O294" s="14"/>
      <c r="P294" s="12"/>
      <c r="Q294" s="15"/>
      <c r="R294" s="14"/>
      <c r="S294" s="12"/>
      <c r="T294" s="15"/>
      <c r="U294" s="14"/>
      <c r="V294" s="12"/>
      <c r="W294" s="15"/>
      <c r="X294" s="14"/>
      <c r="Y294" s="12"/>
      <c r="Z294" s="15"/>
      <c r="AA294" s="14"/>
    </row>
    <row r="295" spans="1:29" ht="30" customHeight="1" x14ac:dyDescent="0.25">
      <c r="B295" s="8" t="s">
        <v>180</v>
      </c>
      <c r="C295" s="8" t="s">
        <v>130</v>
      </c>
      <c r="D295" s="8" t="s">
        <v>73</v>
      </c>
      <c r="E295" s="20"/>
      <c r="F295" s="26"/>
      <c r="G295" s="12"/>
      <c r="H295" s="15"/>
      <c r="I295" s="15"/>
      <c r="J295" s="12"/>
      <c r="K295" s="15"/>
      <c r="L295" s="14"/>
      <c r="M295" s="12"/>
      <c r="N295" s="15"/>
      <c r="O295" s="14"/>
      <c r="P295" s="12"/>
      <c r="Q295" s="15"/>
      <c r="R295" s="14"/>
      <c r="S295" s="12"/>
      <c r="T295" s="15"/>
      <c r="U295" s="14"/>
      <c r="V295" s="12"/>
      <c r="W295" s="15"/>
      <c r="X295" s="14"/>
      <c r="Y295" s="12"/>
      <c r="Z295" s="15"/>
      <c r="AA295" s="14"/>
    </row>
    <row r="296" spans="1:29" ht="30" customHeight="1" x14ac:dyDescent="0.25">
      <c r="B296" s="8" t="s">
        <v>208</v>
      </c>
      <c r="C296" s="8" t="s">
        <v>201</v>
      </c>
      <c r="D296" s="8" t="s">
        <v>64</v>
      </c>
      <c r="E296" s="20"/>
      <c r="F296" s="26"/>
      <c r="G296" s="12"/>
      <c r="H296" s="15"/>
      <c r="I296" s="15"/>
      <c r="J296" s="12"/>
      <c r="K296" s="15"/>
      <c r="L296" s="14"/>
      <c r="M296" s="12"/>
      <c r="N296" s="15"/>
      <c r="O296" s="14"/>
      <c r="P296" s="12"/>
      <c r="Q296" s="15"/>
      <c r="R296" s="14"/>
      <c r="S296" s="12"/>
      <c r="T296" s="15"/>
      <c r="U296" s="14"/>
      <c r="V296" s="12"/>
      <c r="W296" s="15"/>
      <c r="X296" s="14"/>
      <c r="Y296" s="12"/>
      <c r="Z296" s="15"/>
      <c r="AA296" s="14"/>
    </row>
    <row r="297" spans="1:29" ht="30" customHeight="1" x14ac:dyDescent="0.25">
      <c r="B297" s="8" t="s">
        <v>236</v>
      </c>
      <c r="C297" s="8" t="s">
        <v>201</v>
      </c>
      <c r="D297" s="8" t="s">
        <v>52</v>
      </c>
      <c r="E297" s="20"/>
      <c r="F297" s="26"/>
      <c r="G297" s="12"/>
      <c r="H297" s="15"/>
      <c r="I297" s="15"/>
      <c r="J297" s="12"/>
      <c r="K297" s="15"/>
      <c r="L297" s="14"/>
      <c r="M297" s="12"/>
      <c r="N297" s="15"/>
      <c r="O297" s="14"/>
      <c r="P297" s="12"/>
      <c r="Q297" s="15"/>
      <c r="R297" s="14"/>
      <c r="S297" s="12"/>
      <c r="T297" s="15"/>
      <c r="U297" s="14"/>
      <c r="V297" s="12"/>
      <c r="W297" s="15"/>
      <c r="X297" s="14"/>
      <c r="Y297" s="12"/>
      <c r="Z297" s="15"/>
      <c r="AA297" s="14"/>
    </row>
    <row r="298" spans="1:29" ht="30" customHeight="1" x14ac:dyDescent="0.25">
      <c r="B298" s="8" t="s">
        <v>239</v>
      </c>
      <c r="C298" s="8" t="s">
        <v>201</v>
      </c>
      <c r="D298" s="8" t="s">
        <v>76</v>
      </c>
      <c r="E298" s="20"/>
      <c r="F298" s="26"/>
      <c r="G298" s="12"/>
      <c r="H298" s="15"/>
      <c r="I298" s="15"/>
      <c r="J298" s="12"/>
      <c r="K298" s="15"/>
      <c r="L298" s="14"/>
      <c r="M298" s="12"/>
      <c r="N298" s="15"/>
      <c r="O298" s="14"/>
      <c r="P298" s="12"/>
      <c r="Q298" s="15"/>
      <c r="R298" s="14"/>
      <c r="S298" s="12"/>
      <c r="T298" s="15"/>
      <c r="U298" s="14"/>
      <c r="V298" s="12"/>
      <c r="W298" s="15"/>
      <c r="X298" s="14"/>
      <c r="Y298" s="12"/>
      <c r="Z298" s="15"/>
      <c r="AA298" s="14"/>
    </row>
    <row r="299" spans="1:29" ht="30" customHeight="1" x14ac:dyDescent="0.25">
      <c r="B299" s="8" t="s">
        <v>245</v>
      </c>
      <c r="C299" s="8" t="s">
        <v>201</v>
      </c>
      <c r="D299" s="8" t="s">
        <v>22</v>
      </c>
      <c r="E299" s="20"/>
      <c r="F299" s="26"/>
      <c r="G299" s="12"/>
      <c r="H299" s="15"/>
      <c r="I299" s="15"/>
      <c r="J299" s="12"/>
      <c r="K299" s="15"/>
      <c r="L299" s="14"/>
      <c r="M299" s="12"/>
      <c r="N299" s="15"/>
      <c r="O299" s="14"/>
      <c r="P299" s="12"/>
      <c r="Q299" s="15"/>
      <c r="R299" s="14"/>
      <c r="S299" s="12"/>
      <c r="T299" s="15"/>
      <c r="U299" s="14"/>
      <c r="V299" s="12">
        <v>1</v>
      </c>
      <c r="W299" s="15"/>
      <c r="X299" s="14"/>
      <c r="Y299" s="12"/>
      <c r="Z299" s="15"/>
      <c r="AA299" s="14"/>
    </row>
    <row r="300" spans="1:29" ht="30" customHeight="1" thickBot="1" x14ac:dyDescent="0.3">
      <c r="B300" s="27" t="s">
        <v>277</v>
      </c>
      <c r="C300" s="27" t="s">
        <v>201</v>
      </c>
      <c r="D300" s="27" t="s">
        <v>14</v>
      </c>
      <c r="E300" s="35"/>
      <c r="F300" s="26"/>
      <c r="G300" s="28"/>
      <c r="H300" s="17"/>
      <c r="I300" s="17"/>
      <c r="J300" s="28"/>
      <c r="K300" s="17"/>
      <c r="L300" s="29"/>
      <c r="M300" s="28"/>
      <c r="N300" s="17"/>
      <c r="O300" s="29"/>
      <c r="P300" s="28"/>
      <c r="Q300" s="17"/>
      <c r="R300" s="29"/>
      <c r="S300" s="28"/>
      <c r="T300" s="17"/>
      <c r="U300" s="29"/>
      <c r="V300" s="28"/>
      <c r="W300" s="17"/>
      <c r="X300" s="29"/>
      <c r="Y300" s="28"/>
      <c r="Z300" s="17"/>
      <c r="AA300" s="29"/>
    </row>
    <row r="301" spans="1:29" ht="30" customHeight="1" thickTop="1" x14ac:dyDescent="0.25">
      <c r="B301" s="30" t="s">
        <v>31</v>
      </c>
      <c r="C301" s="30" t="s">
        <v>0</v>
      </c>
      <c r="D301" s="30" t="s">
        <v>32</v>
      </c>
      <c r="E301" s="36"/>
      <c r="F301" s="31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>
        <f>IF(SUM(P290:P300)=0,"",SUM(P290:P300))</f>
        <v>1</v>
      </c>
      <c r="Q301" s="33"/>
      <c r="R301" s="34"/>
      <c r="S301" s="32" t="str">
        <f>IF(SUM(S290:S300)=0,"",SUM(S290:S300))</f>
        <v/>
      </c>
      <c r="T301" s="33"/>
      <c r="U301" s="34"/>
      <c r="V301" s="32">
        <f>IF(SUM(V290:V300)=0,"",SUM(V290:V300))</f>
        <v>1</v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2</v>
      </c>
    </row>
    <row r="302" spans="1:29" ht="30" customHeight="1" x14ac:dyDescent="0.25">
      <c r="B302" s="21" t="s">
        <v>104</v>
      </c>
      <c r="C302" s="21" t="s">
        <v>79</v>
      </c>
      <c r="D302" s="21" t="s">
        <v>8</v>
      </c>
      <c r="E302" s="23"/>
      <c r="F302" s="22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>
        <f>IF(SUM(L290:L292)=0,"",SUM(L290:L292))</f>
        <v>1</v>
      </c>
      <c r="M302" s="12"/>
      <c r="N302" s="15"/>
      <c r="O302" s="15" t="str">
        <f>IF(SUM(O290:O292)=0,"",SUM(O290:O292))</f>
        <v/>
      </c>
      <c r="P302" s="12"/>
      <c r="Q302" s="15"/>
      <c r="R302" s="15">
        <f>IF(SUM(R290:R292)=0,"",SUM(R290:R292))</f>
        <v>1</v>
      </c>
      <c r="S302" s="12"/>
      <c r="T302" s="15"/>
      <c r="U302" s="15" t="str">
        <f>IF(SUM(U290:U292)=0,"",SUM(U290:U292))</f>
        <v/>
      </c>
      <c r="V302" s="12"/>
      <c r="W302" s="15"/>
      <c r="X302" s="15">
        <f>IF(SUM(X290:X292)=0,"",SUM(X290:X292))</f>
        <v>3</v>
      </c>
      <c r="Y302" s="12"/>
      <c r="Z302" s="15"/>
      <c r="AA302" s="15">
        <f>IF(SUM(AA290:AA292)=0,"",SUM(AA290:AA292))</f>
        <v>3</v>
      </c>
      <c r="AB302" s="2">
        <f>SUM(G302:AA302)</f>
        <v>8</v>
      </c>
      <c r="AC302" s="3">
        <f>INT(SUM(G302:AA302)/3)</f>
        <v>2</v>
      </c>
    </row>
    <row r="303" spans="1:29" ht="30" customHeight="1" thickBot="1" x14ac:dyDescent="0.3">
      <c r="B303" s="21" t="s">
        <v>106</v>
      </c>
      <c r="C303" s="21" t="s">
        <v>79</v>
      </c>
      <c r="D303" s="21" t="s">
        <v>71</v>
      </c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 t="s">
        <v>135</v>
      </c>
      <c r="C304" s="21" t="s">
        <v>130</v>
      </c>
      <c r="D304" s="21" t="s">
        <v>64</v>
      </c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 t="s">
        <v>138</v>
      </c>
      <c r="C305" s="21" t="s">
        <v>130</v>
      </c>
      <c r="D305" s="21" t="s">
        <v>76</v>
      </c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 t="s">
        <v>203</v>
      </c>
      <c r="C306" s="21" t="s">
        <v>201</v>
      </c>
      <c r="D306" s="21" t="s">
        <v>52</v>
      </c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 t="s">
        <v>261</v>
      </c>
      <c r="C307" s="21" t="s">
        <v>201</v>
      </c>
      <c r="D307" s="21" t="s">
        <v>73</v>
      </c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f>A1</f>
        <v>2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2</v>
      </c>
      <c r="F309" s="143"/>
      <c r="G309" s="143"/>
      <c r="H309" s="143"/>
      <c r="I309" s="143"/>
      <c r="J309" s="144">
        <f>INDEX(Diary!$C:$C,MATCH(A309,Diary!$A:$A,0))</f>
        <v>41897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BRUSH IT, MUNCH, AND GAG BACK</v>
      </c>
      <c r="C311" s="131"/>
      <c r="D311" s="132"/>
      <c r="E311" s="136" t="str">
        <f>INDEX(Owners!$A:$A,MATCH(B311,Owners!$B:$B,0))</f>
        <v>Howard Bradley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f>A4+7</f>
        <v>17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 t="s">
        <v>53</v>
      </c>
      <c r="C313" s="8" t="s">
        <v>0</v>
      </c>
      <c r="D313" s="8" t="s">
        <v>54</v>
      </c>
      <c r="E313" s="84"/>
      <c r="F313" s="26"/>
      <c r="G313" s="9"/>
      <c r="H313" s="10" t="s">
        <v>397</v>
      </c>
      <c r="I313" s="11"/>
      <c r="J313" s="12"/>
      <c r="K313" s="13" t="s">
        <v>397</v>
      </c>
      <c r="L313" s="14"/>
      <c r="M313" s="12"/>
      <c r="N313" s="13" t="s">
        <v>397</v>
      </c>
      <c r="O313" s="14"/>
      <c r="P313" s="12"/>
      <c r="Q313" s="13" t="s">
        <v>397</v>
      </c>
      <c r="R313" s="14">
        <v>1</v>
      </c>
      <c r="S313" s="12"/>
      <c r="T313" s="13" t="s">
        <v>397</v>
      </c>
      <c r="U313" s="14"/>
      <c r="V313" s="12"/>
      <c r="W313" s="13" t="s">
        <v>397</v>
      </c>
      <c r="X313" s="14"/>
      <c r="Y313" s="12"/>
      <c r="Z313" s="13" t="s">
        <v>397</v>
      </c>
      <c r="AA313" s="14">
        <v>3</v>
      </c>
    </row>
    <row r="314" spans="1:28" ht="30" customHeight="1" x14ac:dyDescent="0.25">
      <c r="B314" s="8" t="s">
        <v>117</v>
      </c>
      <c r="C314" s="8" t="s">
        <v>79</v>
      </c>
      <c r="D314" s="8" t="s">
        <v>64</v>
      </c>
      <c r="E314" s="8"/>
      <c r="F314" s="26"/>
      <c r="G314" s="12"/>
      <c r="H314" s="13" t="s">
        <v>397</v>
      </c>
      <c r="I314" s="15"/>
      <c r="J314" s="12"/>
      <c r="K314" s="13" t="s">
        <v>397</v>
      </c>
      <c r="L314" s="14"/>
      <c r="M314" s="12"/>
      <c r="N314" s="13" t="s">
        <v>397</v>
      </c>
      <c r="O314" s="14"/>
      <c r="P314" s="12"/>
      <c r="Q314" s="13" t="s">
        <v>397</v>
      </c>
      <c r="R314" s="14"/>
      <c r="S314" s="12"/>
      <c r="T314" s="13" t="s">
        <v>397</v>
      </c>
      <c r="U314" s="14"/>
      <c r="V314" s="12"/>
      <c r="W314" s="13" t="s">
        <v>397</v>
      </c>
      <c r="X314" s="14"/>
      <c r="Y314" s="12"/>
      <c r="Z314" s="13" t="s">
        <v>397</v>
      </c>
      <c r="AA314" s="14">
        <v>1</v>
      </c>
    </row>
    <row r="315" spans="1:28" ht="30" customHeight="1" x14ac:dyDescent="0.25">
      <c r="B315" s="8" t="s">
        <v>129</v>
      </c>
      <c r="C315" s="8" t="s">
        <v>79</v>
      </c>
      <c r="D315" s="8" t="s">
        <v>73</v>
      </c>
      <c r="E315" s="8"/>
      <c r="F315" s="26"/>
      <c r="G315" s="12"/>
      <c r="H315" s="13" t="s">
        <v>397</v>
      </c>
      <c r="I315" s="15"/>
      <c r="J315" s="12"/>
      <c r="K315" s="13" t="s">
        <v>397</v>
      </c>
      <c r="L315" s="14"/>
      <c r="M315" s="12"/>
      <c r="N315" s="13" t="s">
        <v>397</v>
      </c>
      <c r="O315" s="14"/>
      <c r="P315" s="12"/>
      <c r="Q315" s="13" t="s">
        <v>397</v>
      </c>
      <c r="R315" s="14"/>
      <c r="S315" s="12"/>
      <c r="T315" s="13" t="s">
        <v>397</v>
      </c>
      <c r="U315" s="14"/>
      <c r="V315" s="12"/>
      <c r="W315" s="13" t="s">
        <v>397</v>
      </c>
      <c r="X315" s="14">
        <v>2</v>
      </c>
      <c r="Y315" s="12"/>
      <c r="Z315" s="13" t="s">
        <v>397</v>
      </c>
      <c r="AA315" s="14"/>
    </row>
    <row r="316" spans="1:28" ht="30" customHeight="1" x14ac:dyDescent="0.25">
      <c r="B316" s="8" t="s">
        <v>183</v>
      </c>
      <c r="C316" s="8" t="s">
        <v>130</v>
      </c>
      <c r="D316" s="8" t="s">
        <v>17</v>
      </c>
      <c r="E316" s="8"/>
      <c r="F316" s="26"/>
      <c r="G316" s="12"/>
      <c r="H316" s="15"/>
      <c r="I316" s="15"/>
      <c r="J316" s="12"/>
      <c r="K316" s="15"/>
      <c r="L316" s="14"/>
      <c r="M316" s="12"/>
      <c r="N316" s="15"/>
      <c r="O316" s="14"/>
      <c r="P316" s="12"/>
      <c r="Q316" s="15"/>
      <c r="R316" s="14"/>
      <c r="S316" s="12"/>
      <c r="T316" s="15"/>
      <c r="U316" s="14"/>
      <c r="V316" s="12">
        <v>1</v>
      </c>
      <c r="W316" s="15"/>
      <c r="X316" s="14"/>
      <c r="Y316" s="12"/>
      <c r="Z316" s="15"/>
      <c r="AA316" s="14"/>
    </row>
    <row r="317" spans="1:28" ht="30" customHeight="1" x14ac:dyDescent="0.25">
      <c r="B317" s="8" t="s">
        <v>188</v>
      </c>
      <c r="C317" s="8" t="s">
        <v>130</v>
      </c>
      <c r="D317" s="8" t="s">
        <v>68</v>
      </c>
      <c r="E317" s="8"/>
      <c r="F317" s="26"/>
      <c r="G317" s="12"/>
      <c r="H317" s="15"/>
      <c r="I317" s="15"/>
      <c r="J317" s="12"/>
      <c r="K317" s="15"/>
      <c r="L317" s="14"/>
      <c r="M317" s="12">
        <v>1</v>
      </c>
      <c r="N317" s="15"/>
      <c r="O317" s="14"/>
      <c r="P317" s="12"/>
      <c r="Q317" s="15"/>
      <c r="R317" s="14"/>
      <c r="S317" s="12"/>
      <c r="T317" s="15"/>
      <c r="U317" s="14"/>
      <c r="V317" s="12"/>
      <c r="W317" s="15"/>
      <c r="X317" s="14"/>
      <c r="Y317" s="12"/>
      <c r="Z317" s="15"/>
      <c r="AA317" s="14"/>
    </row>
    <row r="318" spans="1:28" ht="30" customHeight="1" x14ac:dyDescent="0.25">
      <c r="B318" s="8" t="s">
        <v>148</v>
      </c>
      <c r="C318" s="8" t="s">
        <v>130</v>
      </c>
      <c r="D318" s="8" t="s">
        <v>25</v>
      </c>
      <c r="E318" s="8"/>
      <c r="F318" s="26"/>
      <c r="G318" s="12"/>
      <c r="H318" s="15"/>
      <c r="I318" s="15"/>
      <c r="J318" s="12">
        <v>1</v>
      </c>
      <c r="K318" s="15"/>
      <c r="L318" s="14"/>
      <c r="M318" s="12"/>
      <c r="N318" s="15"/>
      <c r="O318" s="14"/>
      <c r="P318" s="12"/>
      <c r="Q318" s="15"/>
      <c r="R318" s="14"/>
      <c r="S318" s="12"/>
      <c r="T318" s="15"/>
      <c r="U318" s="14"/>
      <c r="V318" s="12"/>
      <c r="W318" s="15"/>
      <c r="X318" s="14"/>
      <c r="Y318" s="12"/>
      <c r="Z318" s="15"/>
      <c r="AA318" s="14"/>
    </row>
    <row r="319" spans="1:28" ht="30" customHeight="1" x14ac:dyDescent="0.25">
      <c r="B319" s="8" t="s">
        <v>281</v>
      </c>
      <c r="C319" s="8" t="s">
        <v>201</v>
      </c>
      <c r="D319" s="8" t="s">
        <v>35</v>
      </c>
      <c r="E319" s="8"/>
      <c r="F319" s="26"/>
      <c r="G319" s="12"/>
      <c r="H319" s="15"/>
      <c r="I319" s="15"/>
      <c r="J319" s="12"/>
      <c r="K319" s="15"/>
      <c r="L319" s="14"/>
      <c r="M319" s="12"/>
      <c r="N319" s="15"/>
      <c r="O319" s="14"/>
      <c r="P319" s="12"/>
      <c r="Q319" s="15"/>
      <c r="R319" s="14"/>
      <c r="S319" s="12"/>
      <c r="T319" s="15"/>
      <c r="U319" s="14"/>
      <c r="V319" s="12"/>
      <c r="W319" s="15"/>
      <c r="X319" s="14"/>
      <c r="Y319" s="12"/>
      <c r="Z319" s="15"/>
      <c r="AA319" s="14"/>
    </row>
    <row r="320" spans="1:28" ht="30" customHeight="1" x14ac:dyDescent="0.25">
      <c r="B320" s="8" t="s">
        <v>297</v>
      </c>
      <c r="C320" s="8" t="s">
        <v>201</v>
      </c>
      <c r="D320" s="8" t="s">
        <v>266</v>
      </c>
      <c r="E320" s="8"/>
      <c r="F320" s="26"/>
      <c r="G320" s="12"/>
      <c r="H320" s="15"/>
      <c r="I320" s="15"/>
      <c r="J320" s="12"/>
      <c r="K320" s="15"/>
      <c r="L320" s="14"/>
      <c r="M320" s="12"/>
      <c r="N320" s="15"/>
      <c r="O320" s="14"/>
      <c r="P320" s="12"/>
      <c r="Q320" s="15"/>
      <c r="R320" s="14"/>
      <c r="S320" s="12"/>
      <c r="T320" s="15"/>
      <c r="U320" s="14"/>
      <c r="V320" s="12"/>
      <c r="W320" s="15"/>
      <c r="X320" s="14"/>
      <c r="Y320" s="12"/>
      <c r="Z320" s="15"/>
      <c r="AA320" s="14"/>
    </row>
    <row r="321" spans="1:29" ht="30" customHeight="1" x14ac:dyDescent="0.25">
      <c r="B321" s="8" t="s">
        <v>304</v>
      </c>
      <c r="C321" s="8" t="s">
        <v>201</v>
      </c>
      <c r="D321" s="8" t="s">
        <v>60</v>
      </c>
      <c r="E321" s="8"/>
      <c r="F321" s="26"/>
      <c r="G321" s="12"/>
      <c r="H321" s="15"/>
      <c r="I321" s="15"/>
      <c r="J321" s="12"/>
      <c r="K321" s="15"/>
      <c r="L321" s="14"/>
      <c r="M321" s="12"/>
      <c r="N321" s="15"/>
      <c r="O321" s="14"/>
      <c r="P321" s="12"/>
      <c r="Q321" s="15"/>
      <c r="R321" s="14"/>
      <c r="S321" s="12"/>
      <c r="T321" s="15"/>
      <c r="U321" s="14"/>
      <c r="V321" s="12"/>
      <c r="W321" s="15"/>
      <c r="X321" s="14"/>
      <c r="Y321" s="12"/>
      <c r="Z321" s="15"/>
      <c r="AA321" s="14"/>
    </row>
    <row r="322" spans="1:29" ht="30" customHeight="1" x14ac:dyDescent="0.25">
      <c r="B322" s="8" t="s">
        <v>310</v>
      </c>
      <c r="C322" s="8" t="s">
        <v>201</v>
      </c>
      <c r="D322" s="8" t="s">
        <v>311</v>
      </c>
      <c r="E322" s="8"/>
      <c r="F322" s="26"/>
      <c r="G322" s="12"/>
      <c r="H322" s="15"/>
      <c r="I322" s="15"/>
      <c r="J322" s="12"/>
      <c r="K322" s="15"/>
      <c r="L322" s="14"/>
      <c r="M322" s="12"/>
      <c r="N322" s="15"/>
      <c r="O322" s="14"/>
      <c r="P322" s="12"/>
      <c r="Q322" s="15"/>
      <c r="R322" s="14"/>
      <c r="S322" s="12"/>
      <c r="T322" s="15"/>
      <c r="U322" s="14"/>
      <c r="V322" s="12">
        <v>1</v>
      </c>
      <c r="W322" s="15"/>
      <c r="X322" s="14"/>
      <c r="Y322" s="12"/>
      <c r="Z322" s="15"/>
      <c r="AA322" s="14"/>
    </row>
    <row r="323" spans="1:29" ht="30" customHeight="1" thickBot="1" x14ac:dyDescent="0.3">
      <c r="B323" s="27" t="s">
        <v>312</v>
      </c>
      <c r="C323" s="27" t="s">
        <v>201</v>
      </c>
      <c r="D323" s="27" t="s">
        <v>41</v>
      </c>
      <c r="E323" s="27"/>
      <c r="F323" s="26"/>
      <c r="G323" s="28"/>
      <c r="H323" s="17"/>
      <c r="I323" s="17"/>
      <c r="J323" s="28">
        <v>1</v>
      </c>
      <c r="K323" s="17"/>
      <c r="L323" s="29"/>
      <c r="M323" s="28"/>
      <c r="N323" s="17"/>
      <c r="O323" s="29"/>
      <c r="P323" s="28"/>
      <c r="Q323" s="17"/>
      <c r="R323" s="29"/>
      <c r="S323" s="28"/>
      <c r="T323" s="17"/>
      <c r="U323" s="29"/>
      <c r="V323" s="28"/>
      <c r="W323" s="17"/>
      <c r="X323" s="29"/>
      <c r="Y323" s="28"/>
      <c r="Z323" s="17"/>
      <c r="AA323" s="29"/>
    </row>
    <row r="324" spans="1:29" ht="30" customHeight="1" thickTop="1" x14ac:dyDescent="0.25">
      <c r="B324" s="30" t="s">
        <v>61</v>
      </c>
      <c r="C324" s="30" t="s">
        <v>0</v>
      </c>
      <c r="D324" s="30" t="s">
        <v>62</v>
      </c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>
        <f>IF(SUM(J313:J323)=0,"",SUM(J313:J323))</f>
        <v>2</v>
      </c>
      <c r="K324" s="33"/>
      <c r="L324" s="34"/>
      <c r="M324" s="32">
        <f>IF(SUM(M313:M323)=0,"",SUM(M313:M323))</f>
        <v>1</v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>
        <f>IF(SUM(V313:V323)=0,"",SUM(V313:V323))</f>
        <v>2</v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5</v>
      </c>
    </row>
    <row r="325" spans="1:29" ht="30" customHeight="1" x14ac:dyDescent="0.25">
      <c r="B325" s="21" t="s">
        <v>189</v>
      </c>
      <c r="C325" s="21" t="s">
        <v>130</v>
      </c>
      <c r="D325" s="21" t="s">
        <v>190</v>
      </c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 t="str">
        <f>IF(SUM(O313:O315)=0,"",SUM(O313:O315))</f>
        <v/>
      </c>
      <c r="P325" s="12"/>
      <c r="Q325" s="15"/>
      <c r="R325" s="15">
        <f>IF(SUM(R313:R315)=0,"",SUM(R313:R315))</f>
        <v>1</v>
      </c>
      <c r="S325" s="12"/>
      <c r="T325" s="15"/>
      <c r="U325" s="15" t="str">
        <f>IF(SUM(U313:U315)=0,"",SUM(U313:U315))</f>
        <v/>
      </c>
      <c r="V325" s="12"/>
      <c r="W325" s="15"/>
      <c r="X325" s="15">
        <f>IF(SUM(X313:X315)=0,"",SUM(X313:X315))</f>
        <v>2</v>
      </c>
      <c r="Y325" s="12"/>
      <c r="Z325" s="15"/>
      <c r="AA325" s="15">
        <f>IF(SUM(AA313:AA315)=0,"",SUM(AA313:AA315))</f>
        <v>4</v>
      </c>
      <c r="AB325" s="2">
        <f>SUM(G325:AA325)</f>
        <v>7</v>
      </c>
      <c r="AC325" s="3">
        <f>INT(SUM(G325:AA325)/3)</f>
        <v>2</v>
      </c>
    </row>
    <row r="326" spans="1:29" ht="30" customHeight="1" thickBot="1" x14ac:dyDescent="0.3">
      <c r="B326" s="21" t="s">
        <v>143</v>
      </c>
      <c r="C326" s="21" t="s">
        <v>130</v>
      </c>
      <c r="D326" s="21" t="s">
        <v>8</v>
      </c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 t="s">
        <v>306</v>
      </c>
      <c r="C327" s="21" t="s">
        <v>201</v>
      </c>
      <c r="D327" s="21" t="s">
        <v>27</v>
      </c>
      <c r="E327" s="21"/>
      <c r="F327" s="18"/>
      <c r="G327" s="124">
        <f>IF((AB324-AC325)&lt;0,0,AB324-AC325)</f>
        <v>3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 t="s">
        <v>308</v>
      </c>
      <c r="C328" s="21" t="s">
        <v>201</v>
      </c>
      <c r="D328" s="21" t="s">
        <v>206</v>
      </c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 t="s">
        <v>256</v>
      </c>
      <c r="C329" s="21" t="s">
        <v>201</v>
      </c>
      <c r="D329" s="21" t="s">
        <v>30</v>
      </c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 t="s">
        <v>303</v>
      </c>
      <c r="C330" s="21" t="s">
        <v>201</v>
      </c>
      <c r="D330" s="21" t="s">
        <v>273</v>
      </c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BREAST HOMAGE ALBION</v>
      </c>
      <c r="C332" s="131"/>
      <c r="D332" s="132"/>
      <c r="E332" s="136" t="str">
        <f>INDEX(Owners!$A:$A,MATCH(B332,Owners!$B:$B,0))</f>
        <v>Andy Clucas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f>A4+7</f>
        <v>17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 t="s">
        <v>51</v>
      </c>
      <c r="C334" s="8" t="s">
        <v>0</v>
      </c>
      <c r="D334" s="8" t="s">
        <v>52</v>
      </c>
      <c r="E334" s="85"/>
      <c r="F334" s="26"/>
      <c r="G334" s="9"/>
      <c r="H334" s="10" t="s">
        <v>397</v>
      </c>
      <c r="I334" s="11"/>
      <c r="J334" s="12"/>
      <c r="K334" s="13" t="s">
        <v>397</v>
      </c>
      <c r="L334" s="14"/>
      <c r="M334" s="12"/>
      <c r="N334" s="13" t="s">
        <v>397</v>
      </c>
      <c r="O334" s="14"/>
      <c r="P334" s="12"/>
      <c r="Q334" s="13" t="s">
        <v>397</v>
      </c>
      <c r="R334" s="14"/>
      <c r="S334" s="12"/>
      <c r="T334" s="13" t="s">
        <v>397</v>
      </c>
      <c r="U334" s="14"/>
      <c r="V334" s="12"/>
      <c r="W334" s="13" t="s">
        <v>397</v>
      </c>
      <c r="X334" s="14">
        <v>1</v>
      </c>
      <c r="Y334" s="12"/>
      <c r="Z334" s="13" t="s">
        <v>397</v>
      </c>
      <c r="AA334" s="14"/>
    </row>
    <row r="335" spans="1:29" ht="30" customHeight="1" x14ac:dyDescent="0.25">
      <c r="B335" s="8" t="s">
        <v>109</v>
      </c>
      <c r="C335" s="8" t="s">
        <v>79</v>
      </c>
      <c r="D335" s="8" t="s">
        <v>76</v>
      </c>
      <c r="E335" s="20"/>
      <c r="F335" s="26"/>
      <c r="G335" s="12"/>
      <c r="H335" s="13" t="s">
        <v>397</v>
      </c>
      <c r="I335" s="15"/>
      <c r="J335" s="12"/>
      <c r="K335" s="13" t="s">
        <v>397</v>
      </c>
      <c r="L335" s="14"/>
      <c r="M335" s="12"/>
      <c r="N335" s="13" t="s">
        <v>397</v>
      </c>
      <c r="O335" s="14">
        <v>1</v>
      </c>
      <c r="P335" s="12"/>
      <c r="Q335" s="13" t="s">
        <v>397</v>
      </c>
      <c r="R335" s="14"/>
      <c r="S335" s="12"/>
      <c r="T335" s="13" t="s">
        <v>397</v>
      </c>
      <c r="U335" s="14"/>
      <c r="V335" s="12"/>
      <c r="W335" s="13" t="s">
        <v>397</v>
      </c>
      <c r="X335" s="14"/>
      <c r="Y335" s="12"/>
      <c r="Z335" s="13" t="s">
        <v>397</v>
      </c>
      <c r="AA335" s="14">
        <v>1</v>
      </c>
    </row>
    <row r="336" spans="1:29" ht="30" customHeight="1" x14ac:dyDescent="0.25">
      <c r="B336" s="8" t="s">
        <v>111</v>
      </c>
      <c r="C336" s="8" t="s">
        <v>79</v>
      </c>
      <c r="D336" s="8" t="s">
        <v>8</v>
      </c>
      <c r="E336" s="20"/>
      <c r="F336" s="26"/>
      <c r="G336" s="12"/>
      <c r="H336" s="13" t="s">
        <v>397</v>
      </c>
      <c r="I336" s="15"/>
      <c r="J336" s="12"/>
      <c r="K336" s="13" t="s">
        <v>397</v>
      </c>
      <c r="L336" s="14"/>
      <c r="M336" s="12"/>
      <c r="N336" s="13" t="s">
        <v>397</v>
      </c>
      <c r="O336" s="14">
        <v>2</v>
      </c>
      <c r="P336" s="12"/>
      <c r="Q336" s="13" t="s">
        <v>397</v>
      </c>
      <c r="R336" s="14"/>
      <c r="S336" s="12"/>
      <c r="T336" s="13" t="s">
        <v>397</v>
      </c>
      <c r="U336" s="14"/>
      <c r="V336" s="12"/>
      <c r="W336" s="13" t="s">
        <v>397</v>
      </c>
      <c r="X336" s="14">
        <v>2</v>
      </c>
      <c r="Y336" s="12"/>
      <c r="Z336" s="13" t="s">
        <v>397</v>
      </c>
      <c r="AA336" s="14"/>
    </row>
    <row r="337" spans="2:29" ht="30" customHeight="1" x14ac:dyDescent="0.25">
      <c r="B337" s="8" t="s">
        <v>166</v>
      </c>
      <c r="C337" s="8" t="s">
        <v>130</v>
      </c>
      <c r="D337" s="8" t="s">
        <v>25</v>
      </c>
      <c r="E337" s="20"/>
      <c r="F337" s="26"/>
      <c r="G337" s="12"/>
      <c r="H337" s="15"/>
      <c r="I337" s="15"/>
      <c r="J337" s="12"/>
      <c r="K337" s="15"/>
      <c r="L337" s="14"/>
      <c r="M337" s="12"/>
      <c r="N337" s="15"/>
      <c r="O337" s="14"/>
      <c r="P337" s="12"/>
      <c r="Q337" s="15"/>
      <c r="R337" s="14"/>
      <c r="S337" s="12"/>
      <c r="T337" s="15"/>
      <c r="U337" s="14"/>
      <c r="V337" s="12"/>
      <c r="W337" s="15"/>
      <c r="X337" s="14"/>
      <c r="Y337" s="12"/>
      <c r="Z337" s="15"/>
      <c r="AA337" s="14"/>
    </row>
    <row r="338" spans="2:29" ht="30" customHeight="1" x14ac:dyDescent="0.25">
      <c r="B338" s="8" t="s">
        <v>184</v>
      </c>
      <c r="C338" s="8" t="s">
        <v>130</v>
      </c>
      <c r="D338" s="8" t="s">
        <v>8</v>
      </c>
      <c r="E338" s="20"/>
      <c r="F338" s="26"/>
      <c r="G338" s="12"/>
      <c r="H338" s="15"/>
      <c r="I338" s="15"/>
      <c r="J338" s="12"/>
      <c r="K338" s="15"/>
      <c r="L338" s="14"/>
      <c r="M338" s="12">
        <v>2</v>
      </c>
      <c r="N338" s="15"/>
      <c r="O338" s="14"/>
      <c r="P338" s="12"/>
      <c r="Q338" s="15"/>
      <c r="R338" s="14"/>
      <c r="S338" s="12"/>
      <c r="T338" s="15"/>
      <c r="U338" s="14"/>
      <c r="V338" s="12"/>
      <c r="W338" s="15"/>
      <c r="X338" s="14"/>
      <c r="Y338" s="12"/>
      <c r="Z338" s="15"/>
      <c r="AA338" s="14"/>
    </row>
    <row r="339" spans="2:29" ht="30" customHeight="1" x14ac:dyDescent="0.25">
      <c r="B339" s="8" t="s">
        <v>197</v>
      </c>
      <c r="C339" s="8" t="s">
        <v>130</v>
      </c>
      <c r="D339" s="8" t="s">
        <v>60</v>
      </c>
      <c r="E339" s="20"/>
      <c r="F339" s="26"/>
      <c r="G339" s="12"/>
      <c r="H339" s="15"/>
      <c r="I339" s="15"/>
      <c r="J339" s="12"/>
      <c r="K339" s="15"/>
      <c r="L339" s="14"/>
      <c r="M339" s="12"/>
      <c r="N339" s="15"/>
      <c r="O339" s="14"/>
      <c r="P339" s="12"/>
      <c r="Q339" s="15"/>
      <c r="R339" s="14"/>
      <c r="S339" s="12"/>
      <c r="T339" s="15"/>
      <c r="U339" s="14"/>
      <c r="V339" s="12">
        <v>1</v>
      </c>
      <c r="W339" s="15"/>
      <c r="X339" s="14"/>
      <c r="Y339" s="12"/>
      <c r="Z339" s="15"/>
      <c r="AA339" s="14"/>
    </row>
    <row r="340" spans="2:29" ht="30" customHeight="1" x14ac:dyDescent="0.25">
      <c r="B340" s="8" t="s">
        <v>213</v>
      </c>
      <c r="C340" s="8" t="s">
        <v>201</v>
      </c>
      <c r="D340" s="8" t="s">
        <v>49</v>
      </c>
      <c r="E340" s="20"/>
      <c r="F340" s="26"/>
      <c r="G340" s="12"/>
      <c r="H340" s="15"/>
      <c r="I340" s="15"/>
      <c r="J340" s="12"/>
      <c r="K340" s="15"/>
      <c r="L340" s="14"/>
      <c r="M340" s="12"/>
      <c r="N340" s="15"/>
      <c r="O340" s="14"/>
      <c r="P340" s="12"/>
      <c r="Q340" s="15"/>
      <c r="R340" s="14"/>
      <c r="S340" s="12"/>
      <c r="T340" s="15"/>
      <c r="U340" s="14"/>
      <c r="V340" s="12"/>
      <c r="W340" s="15"/>
      <c r="X340" s="14"/>
      <c r="Y340" s="12"/>
      <c r="Z340" s="15"/>
      <c r="AA340" s="14"/>
    </row>
    <row r="341" spans="2:29" ht="30" customHeight="1" x14ac:dyDescent="0.25">
      <c r="B341" s="8" t="s">
        <v>226</v>
      </c>
      <c r="C341" s="8" t="s">
        <v>201</v>
      </c>
      <c r="D341" s="8" t="s">
        <v>64</v>
      </c>
      <c r="E341" s="20"/>
      <c r="F341" s="26"/>
      <c r="G341" s="12"/>
      <c r="H341" s="15"/>
      <c r="I341" s="15"/>
      <c r="J341" s="12"/>
      <c r="K341" s="15"/>
      <c r="L341" s="14"/>
      <c r="M341" s="12"/>
      <c r="N341" s="15"/>
      <c r="O341" s="14"/>
      <c r="P341" s="12"/>
      <c r="Q341" s="15"/>
      <c r="R341" s="14"/>
      <c r="S341" s="12"/>
      <c r="T341" s="15"/>
      <c r="U341" s="14"/>
      <c r="V341" s="12"/>
      <c r="W341" s="15"/>
      <c r="X341" s="14"/>
      <c r="Y341" s="12"/>
      <c r="Z341" s="15"/>
      <c r="AA341" s="14"/>
    </row>
    <row r="342" spans="2:29" ht="30" customHeight="1" x14ac:dyDescent="0.25">
      <c r="B342" s="8" t="s">
        <v>250</v>
      </c>
      <c r="C342" s="8" t="s">
        <v>201</v>
      </c>
      <c r="D342" s="8" t="s">
        <v>76</v>
      </c>
      <c r="E342" s="20"/>
      <c r="F342" s="26"/>
      <c r="G342" s="12"/>
      <c r="H342" s="15"/>
      <c r="I342" s="15"/>
      <c r="J342" s="12"/>
      <c r="K342" s="15"/>
      <c r="L342" s="14"/>
      <c r="M342" s="12"/>
      <c r="N342" s="15"/>
      <c r="O342" s="14"/>
      <c r="P342" s="12"/>
      <c r="Q342" s="15"/>
      <c r="R342" s="14"/>
      <c r="S342" s="12"/>
      <c r="T342" s="15"/>
      <c r="U342" s="14"/>
      <c r="V342" s="12"/>
      <c r="W342" s="15"/>
      <c r="X342" s="14"/>
      <c r="Y342" s="12"/>
      <c r="Z342" s="15"/>
      <c r="AA342" s="14"/>
    </row>
    <row r="343" spans="2:29" ht="30" customHeight="1" x14ac:dyDescent="0.25">
      <c r="B343" s="8" t="s">
        <v>298</v>
      </c>
      <c r="C343" s="8" t="s">
        <v>201</v>
      </c>
      <c r="D343" s="8" t="s">
        <v>73</v>
      </c>
      <c r="E343" s="20"/>
      <c r="F343" s="26"/>
      <c r="G343" s="12"/>
      <c r="H343" s="15"/>
      <c r="I343" s="15"/>
      <c r="J343" s="12"/>
      <c r="K343" s="15"/>
      <c r="L343" s="14"/>
      <c r="M343" s="12"/>
      <c r="N343" s="15"/>
      <c r="O343" s="14"/>
      <c r="P343" s="12"/>
      <c r="Q343" s="15"/>
      <c r="R343" s="14"/>
      <c r="S343" s="12"/>
      <c r="T343" s="15"/>
      <c r="U343" s="14"/>
      <c r="V343" s="12">
        <v>1</v>
      </c>
      <c r="W343" s="15"/>
      <c r="X343" s="14"/>
      <c r="Y343" s="12"/>
      <c r="Z343" s="15"/>
      <c r="AA343" s="14"/>
    </row>
    <row r="344" spans="2:29" ht="30" customHeight="1" thickBot="1" x14ac:dyDescent="0.3">
      <c r="B344" s="27" t="s">
        <v>260</v>
      </c>
      <c r="C344" s="27" t="s">
        <v>201</v>
      </c>
      <c r="D344" s="27" t="s">
        <v>37</v>
      </c>
      <c r="E344" s="35"/>
      <c r="F344" s="26"/>
      <c r="G344" s="28"/>
      <c r="H344" s="17"/>
      <c r="I344" s="17"/>
      <c r="J344" s="28"/>
      <c r="K344" s="17"/>
      <c r="L344" s="29"/>
      <c r="M344" s="28"/>
      <c r="N344" s="17"/>
      <c r="O344" s="29"/>
      <c r="P344" s="28"/>
      <c r="Q344" s="17"/>
      <c r="R344" s="29"/>
      <c r="S344" s="28"/>
      <c r="T344" s="17"/>
      <c r="U344" s="29"/>
      <c r="V344" s="28"/>
      <c r="W344" s="17"/>
      <c r="X344" s="29"/>
      <c r="Y344" s="28"/>
      <c r="Z344" s="17"/>
      <c r="AA344" s="29"/>
    </row>
    <row r="345" spans="2:29" ht="30" customHeight="1" thickTop="1" x14ac:dyDescent="0.25">
      <c r="B345" s="30" t="s">
        <v>48</v>
      </c>
      <c r="C345" s="30" t="s">
        <v>0</v>
      </c>
      <c r="D345" s="30" t="s">
        <v>49</v>
      </c>
      <c r="E345" s="36"/>
      <c r="F345" s="31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>
        <f>IF(SUM(M334:M344)=0,"",SUM(M334:M344))</f>
        <v>2</v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>
        <f>IF(SUM(V334:V344)=0,"",SUM(V334:V344))</f>
        <v>2</v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4</v>
      </c>
    </row>
    <row r="346" spans="2:29" ht="30" customHeight="1" x14ac:dyDescent="0.25">
      <c r="B346" s="21" t="s">
        <v>122</v>
      </c>
      <c r="C346" s="21" t="s">
        <v>79</v>
      </c>
      <c r="D346" s="21" t="s">
        <v>76</v>
      </c>
      <c r="E346" s="23"/>
      <c r="F346" s="22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 t="str">
        <f>IF(SUM(L334:L336)=0,"",SUM(L334:L336))</f>
        <v/>
      </c>
      <c r="M346" s="12"/>
      <c r="N346" s="15"/>
      <c r="O346" s="15">
        <f>IF(SUM(O334:O336)=0,"",SUM(O334:O336))</f>
        <v>3</v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>
        <f>IF(SUM(X334:X336)=0,"",SUM(X334:X336))</f>
        <v>3</v>
      </c>
      <c r="Y346" s="12"/>
      <c r="Z346" s="15"/>
      <c r="AA346" s="15">
        <f>IF(SUM(AA334:AA336)=0,"",SUM(AA334:AA336))</f>
        <v>1</v>
      </c>
      <c r="AB346" s="2">
        <f>SUM(G346:AA346)</f>
        <v>7</v>
      </c>
      <c r="AC346" s="3">
        <f>INT(SUM(G346:AA346)/3)</f>
        <v>2</v>
      </c>
    </row>
    <row r="347" spans="2:29" ht="30" customHeight="1" thickBot="1" x14ac:dyDescent="0.3">
      <c r="B347" s="21" t="s">
        <v>119</v>
      </c>
      <c r="C347" s="21" t="s">
        <v>79</v>
      </c>
      <c r="D347" s="21" t="s">
        <v>66</v>
      </c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 t="s">
        <v>192</v>
      </c>
      <c r="C348" s="21" t="s">
        <v>130</v>
      </c>
      <c r="D348" s="21" t="s">
        <v>175</v>
      </c>
      <c r="E348" s="24"/>
      <c r="F348" s="18"/>
      <c r="G348" s="124">
        <f>IF((AB345-AC346)&lt;0,0,AB345-AC346)</f>
        <v>2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 t="s">
        <v>194</v>
      </c>
      <c r="C349" s="21" t="s">
        <v>130</v>
      </c>
      <c r="D349" s="21" t="s">
        <v>137</v>
      </c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 t="s">
        <v>198</v>
      </c>
      <c r="C350" s="21" t="s">
        <v>130</v>
      </c>
      <c r="D350" s="21" t="s">
        <v>66</v>
      </c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 t="s">
        <v>295</v>
      </c>
      <c r="C351" s="21" t="s">
        <v>201</v>
      </c>
      <c r="D351" s="21" t="s">
        <v>22</v>
      </c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B1:D1"/>
    <mergeCell ref="E1:I1"/>
    <mergeCell ref="J1:AA1"/>
    <mergeCell ref="B3:D4"/>
    <mergeCell ref="E3:F4"/>
    <mergeCell ref="G3:I3"/>
    <mergeCell ref="J3:L3"/>
    <mergeCell ref="M3:O3"/>
    <mergeCell ref="P3:R3"/>
    <mergeCell ref="S3:U3"/>
    <mergeCell ref="V24:X24"/>
    <mergeCell ref="Y24:AA24"/>
    <mergeCell ref="G40:I41"/>
    <mergeCell ref="B45:D45"/>
    <mergeCell ref="E45:I45"/>
    <mergeCell ref="J45:AA45"/>
    <mergeCell ref="V3:X3"/>
    <mergeCell ref="Y3:AA3"/>
    <mergeCell ref="G19:I20"/>
    <mergeCell ref="B24:D25"/>
    <mergeCell ref="E24:F25"/>
    <mergeCell ref="G24:I24"/>
    <mergeCell ref="J24:L24"/>
    <mergeCell ref="M24:O24"/>
    <mergeCell ref="P24:R24"/>
    <mergeCell ref="S24:U24"/>
    <mergeCell ref="S68:U68"/>
    <mergeCell ref="V68:X68"/>
    <mergeCell ref="Y68:AA68"/>
    <mergeCell ref="G84:I85"/>
    <mergeCell ref="B89:D89"/>
    <mergeCell ref="E89:I89"/>
    <mergeCell ref="J89:AA89"/>
    <mergeCell ref="S47:U47"/>
    <mergeCell ref="V47:X47"/>
    <mergeCell ref="Y47:AA47"/>
    <mergeCell ref="G63:I64"/>
    <mergeCell ref="B68:D69"/>
    <mergeCell ref="E68:F69"/>
    <mergeCell ref="G68:I68"/>
    <mergeCell ref="J68:L68"/>
    <mergeCell ref="M68:O68"/>
    <mergeCell ref="P68:R68"/>
    <mergeCell ref="B47:D48"/>
    <mergeCell ref="E47:F48"/>
    <mergeCell ref="G47:I47"/>
    <mergeCell ref="J47:L47"/>
    <mergeCell ref="M47:O47"/>
    <mergeCell ref="P47:R47"/>
    <mergeCell ref="S112:U112"/>
    <mergeCell ref="V112:X112"/>
    <mergeCell ref="Y112:AA112"/>
    <mergeCell ref="G128:I129"/>
    <mergeCell ref="B133:D133"/>
    <mergeCell ref="E133:I133"/>
    <mergeCell ref="J133:AA133"/>
    <mergeCell ref="S91:U91"/>
    <mergeCell ref="V91:X91"/>
    <mergeCell ref="Y91:AA91"/>
    <mergeCell ref="G107:I108"/>
    <mergeCell ref="B112:D113"/>
    <mergeCell ref="E112:F113"/>
    <mergeCell ref="G112:I112"/>
    <mergeCell ref="J112:L112"/>
    <mergeCell ref="M112:O112"/>
    <mergeCell ref="P112:R112"/>
    <mergeCell ref="B91:D92"/>
    <mergeCell ref="E91:F92"/>
    <mergeCell ref="G91:I91"/>
    <mergeCell ref="J91:L91"/>
    <mergeCell ref="M91:O91"/>
    <mergeCell ref="P91:R91"/>
    <mergeCell ref="S156:U156"/>
    <mergeCell ref="V156:X156"/>
    <mergeCell ref="Y156:AA156"/>
    <mergeCell ref="G172:I173"/>
    <mergeCell ref="B177:D177"/>
    <mergeCell ref="E177:I177"/>
    <mergeCell ref="J177:AA177"/>
    <mergeCell ref="S135:U135"/>
    <mergeCell ref="V135:X135"/>
    <mergeCell ref="Y135:AA135"/>
    <mergeCell ref="G151:I152"/>
    <mergeCell ref="B156:D157"/>
    <mergeCell ref="E156:F157"/>
    <mergeCell ref="G156:I156"/>
    <mergeCell ref="J156:L156"/>
    <mergeCell ref="M156:O156"/>
    <mergeCell ref="P156:R156"/>
    <mergeCell ref="B135:D136"/>
    <mergeCell ref="E135:F136"/>
    <mergeCell ref="G135:I135"/>
    <mergeCell ref="J135:L135"/>
    <mergeCell ref="M135:O135"/>
    <mergeCell ref="P135:R135"/>
    <mergeCell ref="S200:U200"/>
    <mergeCell ref="V200:X200"/>
    <mergeCell ref="Y200:AA200"/>
    <mergeCell ref="G216:I217"/>
    <mergeCell ref="B221:D221"/>
    <mergeCell ref="E221:I221"/>
    <mergeCell ref="J221:AA221"/>
    <mergeCell ref="S179:U179"/>
    <mergeCell ref="V179:X179"/>
    <mergeCell ref="Y179:AA179"/>
    <mergeCell ref="G195:I196"/>
    <mergeCell ref="B200:D201"/>
    <mergeCell ref="E200:F201"/>
    <mergeCell ref="G200:I200"/>
    <mergeCell ref="J200:L200"/>
    <mergeCell ref="M200:O200"/>
    <mergeCell ref="P200:R200"/>
    <mergeCell ref="B179:D180"/>
    <mergeCell ref="E179:F180"/>
    <mergeCell ref="G179:I179"/>
    <mergeCell ref="J179:L179"/>
    <mergeCell ref="M179:O179"/>
    <mergeCell ref="P179:R179"/>
    <mergeCell ref="S244:U244"/>
    <mergeCell ref="V244:X244"/>
    <mergeCell ref="Y244:AA244"/>
    <mergeCell ref="G260:I261"/>
    <mergeCell ref="B265:D265"/>
    <mergeCell ref="E265:I265"/>
    <mergeCell ref="J265:AA265"/>
    <mergeCell ref="S223:U223"/>
    <mergeCell ref="V223:X223"/>
    <mergeCell ref="Y223:AA223"/>
    <mergeCell ref="G239:I240"/>
    <mergeCell ref="B244:D245"/>
    <mergeCell ref="E244:F245"/>
    <mergeCell ref="G244:I244"/>
    <mergeCell ref="J244:L244"/>
    <mergeCell ref="M244:O244"/>
    <mergeCell ref="P244:R244"/>
    <mergeCell ref="B223:D224"/>
    <mergeCell ref="E223:F224"/>
    <mergeCell ref="G223:I223"/>
    <mergeCell ref="J223:L223"/>
    <mergeCell ref="M223:O223"/>
    <mergeCell ref="P223:R223"/>
    <mergeCell ref="S288:U288"/>
    <mergeCell ref="V288:X288"/>
    <mergeCell ref="Y288:AA288"/>
    <mergeCell ref="G304:I305"/>
    <mergeCell ref="B309:D309"/>
    <mergeCell ref="E309:I309"/>
    <mergeCell ref="J309:AA309"/>
    <mergeCell ref="S267:U267"/>
    <mergeCell ref="V267:X267"/>
    <mergeCell ref="Y267:AA267"/>
    <mergeCell ref="G283:I284"/>
    <mergeCell ref="B288:D289"/>
    <mergeCell ref="E288:F289"/>
    <mergeCell ref="G288:I288"/>
    <mergeCell ref="J288:L288"/>
    <mergeCell ref="M288:O288"/>
    <mergeCell ref="P288:R288"/>
    <mergeCell ref="B267:D268"/>
    <mergeCell ref="E267:F268"/>
    <mergeCell ref="G267:I267"/>
    <mergeCell ref="J267:L267"/>
    <mergeCell ref="M267:O267"/>
    <mergeCell ref="P267:R267"/>
    <mergeCell ref="S332:U332"/>
    <mergeCell ref="V332:X332"/>
    <mergeCell ref="Y332:AA332"/>
    <mergeCell ref="G348:I349"/>
    <mergeCell ref="S311:U311"/>
    <mergeCell ref="V311:X311"/>
    <mergeCell ref="Y311:AA311"/>
    <mergeCell ref="G327:I328"/>
    <mergeCell ref="B332:D333"/>
    <mergeCell ref="E332:F333"/>
    <mergeCell ref="G332:I332"/>
    <mergeCell ref="J332:L332"/>
    <mergeCell ref="M332:O332"/>
    <mergeCell ref="P332:R332"/>
    <mergeCell ref="B311:D312"/>
    <mergeCell ref="E311:F312"/>
    <mergeCell ref="G311:I311"/>
    <mergeCell ref="J311:L311"/>
    <mergeCell ref="M311:O311"/>
    <mergeCell ref="P311:R311"/>
  </mergeCell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R351"/>
  <sheetViews>
    <sheetView view="pageBreakPreview" topLeftCell="B1" zoomScale="75" zoomScaleNormal="100" zoomScaleSheetLayoutView="75" workbookViewId="0">
      <selection activeCell="B49" sqref="B49:D66"/>
    </sheetView>
  </sheetViews>
  <sheetFormatPr defaultRowHeight="14.25" x14ac:dyDescent="0.25"/>
  <cols>
    <col min="1" max="1" width="0" style="3" hidden="1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34" width="9.140625" style="3" hidden="1" customWidth="1"/>
    <col min="35" max="43" width="0" style="3" hidden="1" customWidth="1"/>
    <col min="44" max="16384" width="9.140625" style="3"/>
  </cols>
  <sheetData>
    <row r="1" spans="1:44" s="2" customFormat="1" ht="50.1" customHeight="1" x14ac:dyDescent="0.25">
      <c r="A1" s="2">
        <v>3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3</v>
      </c>
      <c r="F1" s="143"/>
      <c r="G1" s="143"/>
      <c r="H1" s="143"/>
      <c r="I1" s="143"/>
      <c r="J1" s="144">
        <f>INDEX(Diary!$C:$C,MATCH(A1,Diary!$A:$A,0))</f>
        <v>41904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44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44" ht="24.95" customHeight="1" x14ac:dyDescent="0.25">
      <c r="B3" s="130" t="str">
        <f>INDEX(Fixtures!$E:$E,MATCH(A4,Fixtures!$A:$A,0))</f>
        <v>JEAN PIERRE'S TAP INS</v>
      </c>
      <c r="C3" s="131"/>
      <c r="D3" s="132"/>
      <c r="E3" s="136" t="str">
        <f>INDEX(Owners!$A:$A,MATCH(B3,Owners!$B:$B,0))</f>
        <v>John Murphy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44" ht="24.95" customHeight="1" x14ac:dyDescent="0.25">
      <c r="A4" s="3">
        <v>18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44" ht="30" customHeight="1" x14ac:dyDescent="0.25">
      <c r="B5" s="8" t="s">
        <v>13</v>
      </c>
      <c r="C5" s="8" t="s">
        <v>0</v>
      </c>
      <c r="D5" s="8" t="s">
        <v>14</v>
      </c>
      <c r="E5" s="84"/>
      <c r="F5" s="26"/>
      <c r="G5" s="9"/>
      <c r="H5" s="10" t="s">
        <v>397</v>
      </c>
      <c r="I5" s="11"/>
      <c r="J5" s="12"/>
      <c r="K5" s="13" t="s">
        <v>397</v>
      </c>
      <c r="L5" s="14">
        <v>2</v>
      </c>
      <c r="M5" s="12"/>
      <c r="N5" s="13" t="s">
        <v>397</v>
      </c>
      <c r="O5" s="14"/>
      <c r="P5" s="12"/>
      <c r="Q5" s="13" t="s">
        <v>397</v>
      </c>
      <c r="R5" s="14"/>
      <c r="S5" s="12"/>
      <c r="T5" s="13" t="s">
        <v>397</v>
      </c>
      <c r="U5" s="14"/>
      <c r="V5" s="12">
        <v>0</v>
      </c>
      <c r="W5" s="13" t="s">
        <v>397</v>
      </c>
      <c r="X5" s="14">
        <v>0</v>
      </c>
      <c r="Y5" s="12"/>
      <c r="Z5" s="13" t="s">
        <v>397</v>
      </c>
      <c r="AA5" s="14"/>
      <c r="AB5" s="2"/>
    </row>
    <row r="6" spans="1:44" ht="30" customHeight="1" x14ac:dyDescent="0.25">
      <c r="B6" s="8" t="s">
        <v>127</v>
      </c>
      <c r="C6" s="8" t="s">
        <v>79</v>
      </c>
      <c r="D6" s="8" t="s">
        <v>30</v>
      </c>
      <c r="E6" s="8"/>
      <c r="F6" s="26"/>
      <c r="G6" s="12"/>
      <c r="H6" s="13" t="s">
        <v>397</v>
      </c>
      <c r="I6" s="15"/>
      <c r="J6" s="12"/>
      <c r="K6" s="13" t="s">
        <v>397</v>
      </c>
      <c r="L6" s="14"/>
      <c r="M6" s="12"/>
      <c r="N6" s="13" t="s">
        <v>397</v>
      </c>
      <c r="O6" s="14"/>
      <c r="P6" s="12"/>
      <c r="Q6" s="13" t="s">
        <v>397</v>
      </c>
      <c r="R6" s="14"/>
      <c r="S6" s="12"/>
      <c r="T6" s="13" t="s">
        <v>397</v>
      </c>
      <c r="U6" s="14"/>
      <c r="V6" s="12">
        <v>0</v>
      </c>
      <c r="W6" s="13" t="s">
        <v>397</v>
      </c>
      <c r="X6" s="14">
        <v>0</v>
      </c>
      <c r="Y6" s="12"/>
      <c r="Z6" s="13" t="s">
        <v>397</v>
      </c>
      <c r="AA6" s="14"/>
      <c r="AB6" s="2"/>
    </row>
    <row r="7" spans="1:44" ht="30" customHeight="1" x14ac:dyDescent="0.25">
      <c r="B7" s="8" t="s">
        <v>101</v>
      </c>
      <c r="C7" s="8" t="s">
        <v>79</v>
      </c>
      <c r="D7" s="8" t="s">
        <v>78</v>
      </c>
      <c r="E7" s="8"/>
      <c r="F7" s="26"/>
      <c r="G7" s="12"/>
      <c r="H7" s="13" t="s">
        <v>397</v>
      </c>
      <c r="I7" s="15"/>
      <c r="J7" s="12"/>
      <c r="K7" s="13" t="s">
        <v>397</v>
      </c>
      <c r="L7" s="14"/>
      <c r="M7" s="12"/>
      <c r="N7" s="13" t="s">
        <v>397</v>
      </c>
      <c r="O7" s="14"/>
      <c r="P7" s="12"/>
      <c r="Q7" s="13" t="s">
        <v>397</v>
      </c>
      <c r="R7" s="14"/>
      <c r="S7" s="12"/>
      <c r="T7" s="13" t="s">
        <v>397</v>
      </c>
      <c r="U7" s="14"/>
      <c r="V7" s="12">
        <v>0</v>
      </c>
      <c r="W7" s="13" t="s">
        <v>397</v>
      </c>
      <c r="X7" s="14">
        <v>1</v>
      </c>
      <c r="Y7" s="12"/>
      <c r="Z7" s="13" t="s">
        <v>397</v>
      </c>
      <c r="AA7" s="14"/>
      <c r="AB7" s="2"/>
    </row>
    <row r="8" spans="1:44" ht="30" customHeight="1" x14ac:dyDescent="0.25">
      <c r="B8" s="8" t="s">
        <v>181</v>
      </c>
      <c r="C8" s="8" t="s">
        <v>130</v>
      </c>
      <c r="D8" s="8" t="s">
        <v>49</v>
      </c>
      <c r="E8" s="8"/>
      <c r="F8" s="26"/>
      <c r="G8" s="12">
        <v>0</v>
      </c>
      <c r="H8" s="15"/>
      <c r="I8" s="15"/>
      <c r="J8" s="12"/>
      <c r="K8" s="15"/>
      <c r="L8" s="14"/>
      <c r="M8" s="12"/>
      <c r="N8" s="15"/>
      <c r="O8" s="14"/>
      <c r="P8" s="12"/>
      <c r="Q8" s="15"/>
      <c r="R8" s="14"/>
      <c r="S8" s="12"/>
      <c r="T8" s="15"/>
      <c r="U8" s="14"/>
      <c r="V8" s="12">
        <v>0</v>
      </c>
      <c r="W8" s="15"/>
      <c r="X8" s="14"/>
      <c r="Y8" s="12"/>
      <c r="Z8" s="15"/>
      <c r="AA8" s="14"/>
      <c r="AB8" s="2"/>
      <c r="AR8" s="3">
        <v>0</v>
      </c>
    </row>
    <row r="9" spans="1:44" ht="30" customHeight="1" x14ac:dyDescent="0.25">
      <c r="B9" s="8" t="s">
        <v>191</v>
      </c>
      <c r="C9" s="8" t="s">
        <v>130</v>
      </c>
      <c r="D9" s="8" t="s">
        <v>73</v>
      </c>
      <c r="E9" s="8"/>
      <c r="F9" s="26"/>
      <c r="G9" s="12">
        <v>0</v>
      </c>
      <c r="H9" s="15"/>
      <c r="I9" s="15"/>
      <c r="J9" s="12"/>
      <c r="K9" s="15"/>
      <c r="L9" s="14"/>
      <c r="M9" s="12"/>
      <c r="N9" s="15"/>
      <c r="O9" s="14"/>
      <c r="P9" s="12"/>
      <c r="Q9" s="15"/>
      <c r="R9" s="14"/>
      <c r="S9" s="12"/>
      <c r="T9" s="15"/>
      <c r="U9" s="14"/>
      <c r="V9" s="12">
        <v>0</v>
      </c>
      <c r="W9" s="15"/>
      <c r="X9" s="14"/>
      <c r="Y9" s="12"/>
      <c r="Z9" s="15"/>
      <c r="AA9" s="14"/>
      <c r="AB9" s="2"/>
      <c r="AR9" s="3">
        <v>0</v>
      </c>
    </row>
    <row r="10" spans="1:44" ht="30" customHeight="1" x14ac:dyDescent="0.25">
      <c r="B10" s="8" t="s">
        <v>186</v>
      </c>
      <c r="C10" s="8" t="s">
        <v>130</v>
      </c>
      <c r="D10" s="8" t="s">
        <v>187</v>
      </c>
      <c r="E10" s="8"/>
      <c r="F10" s="26"/>
      <c r="G10" s="12">
        <v>1</v>
      </c>
      <c r="H10" s="15"/>
      <c r="I10" s="15"/>
      <c r="J10" s="12"/>
      <c r="K10" s="15"/>
      <c r="L10" s="14"/>
      <c r="M10" s="12"/>
      <c r="N10" s="15"/>
      <c r="O10" s="14"/>
      <c r="P10" s="12"/>
      <c r="Q10" s="15"/>
      <c r="R10" s="14"/>
      <c r="S10" s="12"/>
      <c r="T10" s="15"/>
      <c r="U10" s="14"/>
      <c r="V10" s="12">
        <v>1</v>
      </c>
      <c r="W10" s="15"/>
      <c r="X10" s="14"/>
      <c r="Y10" s="12"/>
      <c r="Z10" s="15"/>
      <c r="AA10" s="14"/>
      <c r="AB10" s="2"/>
      <c r="AR10" s="3">
        <v>1</v>
      </c>
    </row>
    <row r="11" spans="1:44" ht="30" customHeight="1" x14ac:dyDescent="0.25">
      <c r="B11" s="8" t="s">
        <v>244</v>
      </c>
      <c r="C11" s="8" t="s">
        <v>201</v>
      </c>
      <c r="D11" s="8" t="s">
        <v>25</v>
      </c>
      <c r="E11" s="8"/>
      <c r="F11" s="26"/>
      <c r="G11" s="12">
        <v>1</v>
      </c>
      <c r="H11" s="15"/>
      <c r="I11" s="15"/>
      <c r="J11" s="12"/>
      <c r="K11" s="15"/>
      <c r="L11" s="14"/>
      <c r="M11" s="12"/>
      <c r="N11" s="15"/>
      <c r="O11" s="14"/>
      <c r="P11" s="12"/>
      <c r="Q11" s="15"/>
      <c r="R11" s="14"/>
      <c r="S11" s="12"/>
      <c r="T11" s="15"/>
      <c r="U11" s="14"/>
      <c r="V11" s="12">
        <v>1</v>
      </c>
      <c r="W11" s="15"/>
      <c r="X11" s="14"/>
      <c r="Y11" s="12"/>
      <c r="Z11" s="15"/>
      <c r="AA11" s="14"/>
      <c r="AB11" s="2"/>
      <c r="AR11" s="3">
        <v>1</v>
      </c>
    </row>
    <row r="12" spans="1:44" ht="30" customHeight="1" x14ac:dyDescent="0.25">
      <c r="B12" s="8" t="s">
        <v>290</v>
      </c>
      <c r="C12" s="8" t="s">
        <v>201</v>
      </c>
      <c r="D12" s="8" t="s">
        <v>19</v>
      </c>
      <c r="E12" s="8"/>
      <c r="F12" s="26"/>
      <c r="G12" s="12">
        <v>0</v>
      </c>
      <c r="H12" s="15"/>
      <c r="I12" s="15"/>
      <c r="J12" s="12"/>
      <c r="K12" s="15"/>
      <c r="L12" s="14"/>
      <c r="M12" s="12"/>
      <c r="N12" s="15"/>
      <c r="O12" s="14"/>
      <c r="P12" s="12"/>
      <c r="Q12" s="15"/>
      <c r="R12" s="14"/>
      <c r="S12" s="12"/>
      <c r="T12" s="15"/>
      <c r="U12" s="14"/>
      <c r="V12" s="12">
        <v>0</v>
      </c>
      <c r="W12" s="15"/>
      <c r="X12" s="14"/>
      <c r="Y12" s="12"/>
      <c r="Z12" s="15"/>
      <c r="AA12" s="14"/>
      <c r="AB12" s="2"/>
      <c r="AR12" s="3">
        <v>0</v>
      </c>
    </row>
    <row r="13" spans="1:44" ht="30" customHeight="1" x14ac:dyDescent="0.25">
      <c r="B13" s="8" t="s">
        <v>230</v>
      </c>
      <c r="C13" s="8" t="s">
        <v>201</v>
      </c>
      <c r="D13" s="8" t="s">
        <v>54</v>
      </c>
      <c r="E13" s="8"/>
      <c r="F13" s="26"/>
      <c r="G13" s="12">
        <v>0</v>
      </c>
      <c r="H13" s="15"/>
      <c r="I13" s="15"/>
      <c r="J13" s="12"/>
      <c r="K13" s="15"/>
      <c r="L13" s="14"/>
      <c r="M13" s="12"/>
      <c r="N13" s="15"/>
      <c r="O13" s="14"/>
      <c r="P13" s="12"/>
      <c r="Q13" s="15"/>
      <c r="R13" s="14"/>
      <c r="S13" s="12"/>
      <c r="T13" s="15"/>
      <c r="U13" s="14"/>
      <c r="V13" s="12">
        <v>0</v>
      </c>
      <c r="W13" s="15"/>
      <c r="X13" s="14"/>
      <c r="Y13" s="12"/>
      <c r="Z13" s="15"/>
      <c r="AA13" s="14"/>
      <c r="AB13" s="2"/>
      <c r="AR13" s="3">
        <v>0</v>
      </c>
    </row>
    <row r="14" spans="1:44" ht="30" customHeight="1" x14ac:dyDescent="0.25">
      <c r="B14" s="8" t="s">
        <v>313</v>
      </c>
      <c r="C14" s="8" t="s">
        <v>201</v>
      </c>
      <c r="D14" s="8" t="s">
        <v>41</v>
      </c>
      <c r="E14" s="8"/>
      <c r="F14" s="26"/>
      <c r="G14" s="12">
        <v>0</v>
      </c>
      <c r="H14" s="15"/>
      <c r="I14" s="15"/>
      <c r="J14" s="12"/>
      <c r="K14" s="15"/>
      <c r="L14" s="14"/>
      <c r="M14" s="12"/>
      <c r="N14" s="15"/>
      <c r="O14" s="14"/>
      <c r="P14" s="12"/>
      <c r="Q14" s="15"/>
      <c r="R14" s="14"/>
      <c r="S14" s="12"/>
      <c r="T14" s="15"/>
      <c r="U14" s="14"/>
      <c r="V14" s="12">
        <v>0</v>
      </c>
      <c r="W14" s="15"/>
      <c r="X14" s="14"/>
      <c r="Y14" s="12"/>
      <c r="Z14" s="15"/>
      <c r="AA14" s="14"/>
      <c r="AB14" s="2"/>
      <c r="AR14" s="3">
        <v>0</v>
      </c>
    </row>
    <row r="15" spans="1:44" ht="30" customHeight="1" thickBot="1" x14ac:dyDescent="0.3">
      <c r="B15" s="27" t="s">
        <v>309</v>
      </c>
      <c r="C15" s="27" t="s">
        <v>201</v>
      </c>
      <c r="D15" s="27" t="s">
        <v>62</v>
      </c>
      <c r="E15" s="27"/>
      <c r="F15" s="26"/>
      <c r="G15" s="12">
        <v>0</v>
      </c>
      <c r="H15" s="17"/>
      <c r="I15" s="17"/>
      <c r="J15" s="28"/>
      <c r="K15" s="17"/>
      <c r="L15" s="29"/>
      <c r="M15" s="28"/>
      <c r="N15" s="17"/>
      <c r="O15" s="29"/>
      <c r="P15" s="28"/>
      <c r="Q15" s="17"/>
      <c r="R15" s="29"/>
      <c r="S15" s="28"/>
      <c r="T15" s="17"/>
      <c r="U15" s="29"/>
      <c r="V15" s="28">
        <v>0</v>
      </c>
      <c r="W15" s="17"/>
      <c r="X15" s="29"/>
      <c r="Y15" s="28"/>
      <c r="Z15" s="17"/>
      <c r="AA15" s="29"/>
      <c r="AB15" s="2"/>
      <c r="AR15" s="3">
        <v>0</v>
      </c>
    </row>
    <row r="16" spans="1:44" ht="30" customHeight="1" thickTop="1" x14ac:dyDescent="0.25">
      <c r="B16" s="30" t="s">
        <v>24</v>
      </c>
      <c r="C16" s="30" t="s">
        <v>0</v>
      </c>
      <c r="D16" s="30" t="s">
        <v>25</v>
      </c>
      <c r="E16" s="30"/>
      <c r="F16" s="31" t="s">
        <v>372</v>
      </c>
      <c r="G16" s="32">
        <f>IF(SUM(G5:G15)=0,"",SUM(G5:G15))</f>
        <v>2</v>
      </c>
      <c r="H16" s="33"/>
      <c r="I16" s="33"/>
      <c r="J16" s="32" t="str">
        <f>IF(SUM(J5:J15)=0,"",SUM(J5:J15))</f>
        <v/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>
        <f>IF(SUM(V5:V15)=0,"",SUM(V5:V15))</f>
        <v>2</v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4</v>
      </c>
    </row>
    <row r="17" spans="1:29" ht="30" customHeight="1" x14ac:dyDescent="0.25">
      <c r="B17" s="21" t="s">
        <v>85</v>
      </c>
      <c r="C17" s="21" t="s">
        <v>79</v>
      </c>
      <c r="D17" s="21" t="s">
        <v>60</v>
      </c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>
        <f>IF(SUM(L5:L7)=0,"",SUM(L5:L7))</f>
        <v>2</v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>
        <f>IF(SUM(X5:X7)=0,"",SUM(X5:X7))</f>
        <v>1</v>
      </c>
      <c r="Y17" s="12"/>
      <c r="Z17" s="15"/>
      <c r="AA17" s="15" t="str">
        <f>IF(SUM(AA5:AA7)=0,"",SUM(AA5:AA7))</f>
        <v/>
      </c>
      <c r="AB17" s="2">
        <f>SUM(G17:AA17)</f>
        <v>3</v>
      </c>
      <c r="AC17" s="3">
        <f>INT(SUM(G17:AA17)/3)</f>
        <v>1</v>
      </c>
    </row>
    <row r="18" spans="1:29" ht="30" customHeight="1" thickBot="1" x14ac:dyDescent="0.3">
      <c r="B18" s="21" t="s">
        <v>141</v>
      </c>
      <c r="C18" s="21" t="s">
        <v>130</v>
      </c>
      <c r="D18" s="21" t="s">
        <v>37</v>
      </c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 t="s">
        <v>284</v>
      </c>
      <c r="C19" s="21" t="s">
        <v>201</v>
      </c>
      <c r="D19" s="21" t="s">
        <v>32</v>
      </c>
      <c r="E19" s="21"/>
      <c r="F19" s="18"/>
      <c r="G19" s="124">
        <f>IF((AB16-AC17)&lt;0,0,AB16-AC17)</f>
        <v>3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 t="s">
        <v>269</v>
      </c>
      <c r="C20" s="21" t="s">
        <v>201</v>
      </c>
      <c r="D20" s="21" t="s">
        <v>17</v>
      </c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 t="s">
        <v>272</v>
      </c>
      <c r="C21" s="21" t="s">
        <v>201</v>
      </c>
      <c r="D21" s="21" t="s">
        <v>273</v>
      </c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 t="s">
        <v>258</v>
      </c>
      <c r="C22" s="21" t="s">
        <v>201</v>
      </c>
      <c r="D22" s="21" t="s">
        <v>76</v>
      </c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SPORTING ANATTYJACKET</v>
      </c>
      <c r="C24" s="131"/>
      <c r="D24" s="132"/>
      <c r="E24" s="136" t="str">
        <f>INDEX(Owners!$A:$A,MATCH(B24,Owners!$B:$B,0))</f>
        <v>Graham Miller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f>A4</f>
        <v>18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 t="s">
        <v>63</v>
      </c>
      <c r="C26" s="8" t="s">
        <v>0</v>
      </c>
      <c r="D26" s="8" t="s">
        <v>64</v>
      </c>
      <c r="E26" s="85"/>
      <c r="F26" s="26"/>
      <c r="G26" s="9"/>
      <c r="H26" s="10" t="s">
        <v>397</v>
      </c>
      <c r="I26" s="11"/>
      <c r="J26" s="12"/>
      <c r="K26" s="13" t="s">
        <v>397</v>
      </c>
      <c r="L26" s="14"/>
      <c r="M26" s="12"/>
      <c r="N26" s="13" t="s">
        <v>397</v>
      </c>
      <c r="O26" s="14">
        <v>1</v>
      </c>
      <c r="P26" s="12"/>
      <c r="Q26" s="13" t="s">
        <v>397</v>
      </c>
      <c r="R26" s="14"/>
      <c r="S26" s="12"/>
      <c r="T26" s="13" t="s">
        <v>397</v>
      </c>
      <c r="U26" s="14"/>
      <c r="V26" s="12">
        <v>0</v>
      </c>
      <c r="W26" s="13" t="s">
        <v>397</v>
      </c>
      <c r="X26" s="14">
        <v>1</v>
      </c>
      <c r="Y26" s="12"/>
      <c r="Z26" s="13" t="s">
        <v>397</v>
      </c>
      <c r="AA26" s="14"/>
      <c r="AB26" s="2"/>
    </row>
    <row r="27" spans="1:29" ht="30" customHeight="1" x14ac:dyDescent="0.25">
      <c r="B27" s="8" t="s">
        <v>97</v>
      </c>
      <c r="C27" s="8" t="s">
        <v>79</v>
      </c>
      <c r="D27" s="8" t="s">
        <v>78</v>
      </c>
      <c r="E27" s="20"/>
      <c r="F27" s="26"/>
      <c r="G27" s="12"/>
      <c r="H27" s="13" t="s">
        <v>397</v>
      </c>
      <c r="I27" s="15"/>
      <c r="J27" s="12"/>
      <c r="K27" s="13" t="s">
        <v>397</v>
      </c>
      <c r="L27" s="14"/>
      <c r="M27" s="12"/>
      <c r="N27" s="13" t="s">
        <v>397</v>
      </c>
      <c r="O27" s="14"/>
      <c r="P27" s="12"/>
      <c r="Q27" s="13" t="s">
        <v>397</v>
      </c>
      <c r="R27" s="14"/>
      <c r="S27" s="12"/>
      <c r="T27" s="13" t="s">
        <v>397</v>
      </c>
      <c r="U27" s="14"/>
      <c r="V27" s="12">
        <v>0</v>
      </c>
      <c r="W27" s="13" t="s">
        <v>397</v>
      </c>
      <c r="X27" s="14">
        <v>1</v>
      </c>
      <c r="Y27" s="12"/>
      <c r="Z27" s="13" t="s">
        <v>397</v>
      </c>
      <c r="AA27" s="14"/>
      <c r="AB27" s="2"/>
    </row>
    <row r="28" spans="1:29" ht="30" customHeight="1" x14ac:dyDescent="0.25">
      <c r="B28" s="8" t="s">
        <v>100</v>
      </c>
      <c r="C28" s="8" t="s">
        <v>79</v>
      </c>
      <c r="D28" s="8" t="s">
        <v>68</v>
      </c>
      <c r="E28" s="20"/>
      <c r="F28" s="26"/>
      <c r="G28" s="12"/>
      <c r="H28" s="13" t="s">
        <v>397</v>
      </c>
      <c r="I28" s="15"/>
      <c r="J28" s="12"/>
      <c r="K28" s="13" t="s">
        <v>397</v>
      </c>
      <c r="L28" s="14"/>
      <c r="M28" s="12"/>
      <c r="N28" s="13" t="s">
        <v>397</v>
      </c>
      <c r="O28" s="14">
        <v>3</v>
      </c>
      <c r="P28" s="12"/>
      <c r="Q28" s="13" t="s">
        <v>397</v>
      </c>
      <c r="R28" s="14"/>
      <c r="S28" s="12"/>
      <c r="T28" s="13" t="s">
        <v>397</v>
      </c>
      <c r="U28" s="14"/>
      <c r="V28" s="12">
        <v>0</v>
      </c>
      <c r="W28" s="13" t="s">
        <v>397</v>
      </c>
      <c r="X28" s="14">
        <v>0</v>
      </c>
      <c r="Y28" s="12"/>
      <c r="Z28" s="13" t="s">
        <v>397</v>
      </c>
      <c r="AA28" s="14"/>
      <c r="AB28" s="2"/>
    </row>
    <row r="29" spans="1:29" ht="30" customHeight="1" x14ac:dyDescent="0.25">
      <c r="B29" s="8" t="s">
        <v>193</v>
      </c>
      <c r="C29" s="8" t="s">
        <v>130</v>
      </c>
      <c r="D29" s="8" t="s">
        <v>62</v>
      </c>
      <c r="E29" s="20"/>
      <c r="F29" s="26"/>
      <c r="G29" s="12"/>
      <c r="H29" s="15"/>
      <c r="I29" s="15"/>
      <c r="J29" s="12"/>
      <c r="K29" s="15"/>
      <c r="L29" s="14"/>
      <c r="M29" s="12"/>
      <c r="N29" s="15"/>
      <c r="O29" s="14"/>
      <c r="P29" s="12"/>
      <c r="Q29" s="15"/>
      <c r="R29" s="14"/>
      <c r="S29" s="12"/>
      <c r="T29" s="15"/>
      <c r="U29" s="14"/>
      <c r="V29" s="12">
        <v>0</v>
      </c>
      <c r="W29" s="15"/>
      <c r="X29" s="14"/>
      <c r="Y29" s="12"/>
      <c r="Z29" s="15"/>
      <c r="AA29" s="14"/>
      <c r="AB29" s="2"/>
    </row>
    <row r="30" spans="1:29" ht="30" customHeight="1" x14ac:dyDescent="0.25">
      <c r="B30" s="8" t="s">
        <v>152</v>
      </c>
      <c r="C30" s="8" t="s">
        <v>130</v>
      </c>
      <c r="D30" s="8" t="s">
        <v>19</v>
      </c>
      <c r="E30" s="20"/>
      <c r="F30" s="26"/>
      <c r="G30" s="12"/>
      <c r="H30" s="15"/>
      <c r="I30" s="15"/>
      <c r="J30" s="12"/>
      <c r="K30" s="15"/>
      <c r="L30" s="14"/>
      <c r="M30" s="12"/>
      <c r="N30" s="15"/>
      <c r="O30" s="14"/>
      <c r="P30" s="12"/>
      <c r="Q30" s="15"/>
      <c r="R30" s="14"/>
      <c r="S30" s="12"/>
      <c r="T30" s="15"/>
      <c r="U30" s="14"/>
      <c r="V30" s="12">
        <v>0</v>
      </c>
      <c r="W30" s="15"/>
      <c r="X30" s="14"/>
      <c r="Y30" s="12"/>
      <c r="Z30" s="15"/>
      <c r="AA30" s="14"/>
      <c r="AB30" s="2"/>
    </row>
    <row r="31" spans="1:29" ht="30" customHeight="1" x14ac:dyDescent="0.25">
      <c r="B31" s="8" t="s">
        <v>149</v>
      </c>
      <c r="C31" s="8" t="s">
        <v>130</v>
      </c>
      <c r="D31" s="8" t="s">
        <v>66</v>
      </c>
      <c r="E31" s="20"/>
      <c r="F31" s="26"/>
      <c r="G31" s="12"/>
      <c r="H31" s="15"/>
      <c r="I31" s="15"/>
      <c r="J31" s="12"/>
      <c r="K31" s="15"/>
      <c r="L31" s="14"/>
      <c r="M31" s="12"/>
      <c r="N31" s="15"/>
      <c r="O31" s="14"/>
      <c r="P31" s="12"/>
      <c r="Q31" s="15"/>
      <c r="R31" s="14"/>
      <c r="S31" s="12"/>
      <c r="T31" s="15"/>
      <c r="U31" s="14"/>
      <c r="V31" s="12">
        <v>0</v>
      </c>
      <c r="W31" s="15"/>
      <c r="X31" s="14"/>
      <c r="Y31" s="12"/>
      <c r="Z31" s="15"/>
      <c r="AA31" s="14"/>
      <c r="AB31" s="2"/>
    </row>
    <row r="32" spans="1:29" ht="30" customHeight="1" x14ac:dyDescent="0.25">
      <c r="B32" s="8" t="s">
        <v>276</v>
      </c>
      <c r="C32" s="8" t="s">
        <v>201</v>
      </c>
      <c r="D32" s="8" t="s">
        <v>137</v>
      </c>
      <c r="E32" s="20"/>
      <c r="F32" s="26"/>
      <c r="G32" s="12"/>
      <c r="H32" s="15"/>
      <c r="I32" s="15"/>
      <c r="J32" s="12"/>
      <c r="K32" s="15"/>
      <c r="L32" s="14"/>
      <c r="M32" s="12"/>
      <c r="N32" s="15"/>
      <c r="O32" s="14"/>
      <c r="P32" s="12"/>
      <c r="Q32" s="15"/>
      <c r="R32" s="14"/>
      <c r="S32" s="12"/>
      <c r="T32" s="15"/>
      <c r="U32" s="14"/>
      <c r="V32" s="12">
        <v>1</v>
      </c>
      <c r="W32" s="15"/>
      <c r="X32" s="14"/>
      <c r="Y32" s="12"/>
      <c r="Z32" s="15"/>
      <c r="AA32" s="14"/>
      <c r="AB32" s="2"/>
    </row>
    <row r="33" spans="1:29" ht="30" customHeight="1" x14ac:dyDescent="0.25">
      <c r="B33" s="8" t="s">
        <v>292</v>
      </c>
      <c r="C33" s="8" t="s">
        <v>201</v>
      </c>
      <c r="D33" s="8" t="s">
        <v>8</v>
      </c>
      <c r="E33" s="20"/>
      <c r="F33" s="26"/>
      <c r="G33" s="12"/>
      <c r="H33" s="15"/>
      <c r="I33" s="15"/>
      <c r="J33" s="12"/>
      <c r="K33" s="15"/>
      <c r="L33" s="14"/>
      <c r="M33" s="12"/>
      <c r="N33" s="15"/>
      <c r="O33" s="14"/>
      <c r="P33" s="12"/>
      <c r="Q33" s="15"/>
      <c r="R33" s="14"/>
      <c r="S33" s="12"/>
      <c r="T33" s="15"/>
      <c r="U33" s="14"/>
      <c r="V33" s="12">
        <v>2</v>
      </c>
      <c r="W33" s="15"/>
      <c r="X33" s="14"/>
      <c r="Y33" s="12"/>
      <c r="Z33" s="15"/>
      <c r="AA33" s="14"/>
      <c r="AB33" s="2"/>
    </row>
    <row r="34" spans="1:29" ht="30" customHeight="1" x14ac:dyDescent="0.25">
      <c r="B34" s="8" t="s">
        <v>231</v>
      </c>
      <c r="C34" s="8" t="s">
        <v>201</v>
      </c>
      <c r="D34" s="8" t="s">
        <v>19</v>
      </c>
      <c r="E34" s="20"/>
      <c r="F34" s="26"/>
      <c r="G34" s="12"/>
      <c r="H34" s="15"/>
      <c r="I34" s="15"/>
      <c r="J34" s="12"/>
      <c r="K34" s="15"/>
      <c r="L34" s="14"/>
      <c r="M34" s="12"/>
      <c r="N34" s="15"/>
      <c r="O34" s="14"/>
      <c r="P34" s="12"/>
      <c r="Q34" s="15"/>
      <c r="R34" s="14"/>
      <c r="S34" s="12"/>
      <c r="T34" s="15"/>
      <c r="U34" s="14"/>
      <c r="V34" s="12">
        <v>0</v>
      </c>
      <c r="W34" s="15"/>
      <c r="X34" s="14"/>
      <c r="Y34" s="12"/>
      <c r="Z34" s="15"/>
      <c r="AA34" s="14"/>
      <c r="AB34" s="2"/>
    </row>
    <row r="35" spans="1:29" ht="30" customHeight="1" x14ac:dyDescent="0.25">
      <c r="B35" s="8" t="s">
        <v>274</v>
      </c>
      <c r="C35" s="8" t="s">
        <v>201</v>
      </c>
      <c r="D35" s="8" t="s">
        <v>54</v>
      </c>
      <c r="E35" s="20"/>
      <c r="F35" s="26"/>
      <c r="G35" s="12"/>
      <c r="H35" s="15"/>
      <c r="I35" s="15"/>
      <c r="J35" s="12"/>
      <c r="K35" s="15"/>
      <c r="L35" s="14"/>
      <c r="M35" s="12"/>
      <c r="N35" s="15"/>
      <c r="O35" s="14"/>
      <c r="P35" s="12"/>
      <c r="Q35" s="15"/>
      <c r="R35" s="14"/>
      <c r="S35" s="12"/>
      <c r="T35" s="15"/>
      <c r="U35" s="14"/>
      <c r="V35" s="12">
        <v>0</v>
      </c>
      <c r="W35" s="15"/>
      <c r="X35" s="14"/>
      <c r="Y35" s="12"/>
      <c r="Z35" s="15"/>
      <c r="AA35" s="14"/>
      <c r="AB35" s="2"/>
    </row>
    <row r="36" spans="1:29" ht="30" customHeight="1" thickBot="1" x14ac:dyDescent="0.3">
      <c r="B36" s="27" t="s">
        <v>249</v>
      </c>
      <c r="C36" s="27" t="s">
        <v>201</v>
      </c>
      <c r="D36" s="27" t="s">
        <v>71</v>
      </c>
      <c r="E36" s="35"/>
      <c r="F36" s="26"/>
      <c r="G36" s="28"/>
      <c r="H36" s="17"/>
      <c r="I36" s="17"/>
      <c r="J36" s="28"/>
      <c r="K36" s="17"/>
      <c r="L36" s="29"/>
      <c r="M36" s="28"/>
      <c r="N36" s="17"/>
      <c r="O36" s="29"/>
      <c r="P36" s="28"/>
      <c r="Q36" s="17"/>
      <c r="R36" s="29"/>
      <c r="S36" s="28"/>
      <c r="T36" s="17"/>
      <c r="U36" s="29"/>
      <c r="V36" s="28">
        <v>1</v>
      </c>
      <c r="W36" s="17"/>
      <c r="X36" s="29"/>
      <c r="Y36" s="28"/>
      <c r="Z36" s="17"/>
      <c r="AA36" s="29"/>
      <c r="AB36" s="2"/>
    </row>
    <row r="37" spans="1:29" ht="30" customHeight="1" thickTop="1" x14ac:dyDescent="0.25">
      <c r="B37" s="30" t="s">
        <v>34</v>
      </c>
      <c r="C37" s="30" t="s">
        <v>0</v>
      </c>
      <c r="D37" s="30" t="s">
        <v>35</v>
      </c>
      <c r="E37" s="36"/>
      <c r="F37" s="31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>
        <f>IF(SUM(V26:V36)=0,"",SUM(V26:V36))</f>
        <v>4</v>
      </c>
      <c r="W37" s="33"/>
      <c r="X37" s="34"/>
      <c r="Y37" s="32" t="str">
        <f>IF(SUM(Y26:Y36)=0,"",SUM(Y26:Y36))</f>
        <v/>
      </c>
      <c r="Z37" s="33"/>
      <c r="AA37" s="34"/>
      <c r="AB37" s="2">
        <f>SUM(G37:AA37)</f>
        <v>4</v>
      </c>
    </row>
    <row r="38" spans="1:29" ht="30" customHeight="1" x14ac:dyDescent="0.25">
      <c r="B38" s="21" t="s">
        <v>7</v>
      </c>
      <c r="C38" s="21" t="s">
        <v>0</v>
      </c>
      <c r="D38" s="21" t="s">
        <v>8</v>
      </c>
      <c r="E38" s="23"/>
      <c r="F38" s="22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>
        <f>IF(SUM(O26:O28)=0,"",SUM(O26:O28))</f>
        <v>4</v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>
        <f>IF(SUM(X26:X28)=0,"",SUM(X26:X28))</f>
        <v>2</v>
      </c>
      <c r="Y38" s="12"/>
      <c r="Z38" s="15"/>
      <c r="AA38" s="15" t="str">
        <f>IF(SUM(AA26:AA28)=0,"",SUM(AA26:AA28))</f>
        <v/>
      </c>
      <c r="AB38" s="2">
        <f>SUM(G38:AA38)</f>
        <v>6</v>
      </c>
      <c r="AC38" s="3">
        <f>INT(SUM(G38:AA38)/3)</f>
        <v>2</v>
      </c>
    </row>
    <row r="39" spans="1:29" ht="30" customHeight="1" thickBot="1" x14ac:dyDescent="0.3">
      <c r="B39" s="21" t="s">
        <v>93</v>
      </c>
      <c r="C39" s="21" t="s">
        <v>79</v>
      </c>
      <c r="D39" s="21" t="s">
        <v>66</v>
      </c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 t="s">
        <v>142</v>
      </c>
      <c r="C40" s="21" t="s">
        <v>130</v>
      </c>
      <c r="D40" s="21" t="s">
        <v>54</v>
      </c>
      <c r="E40" s="24"/>
      <c r="F40" s="18"/>
      <c r="G40" s="124">
        <f>IF((AB37-AC38)&lt;0,0,AB37-AC38)</f>
        <v>2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 t="s">
        <v>267</v>
      </c>
      <c r="C41" s="21" t="s">
        <v>201</v>
      </c>
      <c r="D41" s="21" t="s">
        <v>187</v>
      </c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 t="s">
        <v>229</v>
      </c>
      <c r="C42" s="21" t="s">
        <v>201</v>
      </c>
      <c r="D42" s="21" t="s">
        <v>66</v>
      </c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/>
      <c r="C43" s="21"/>
      <c r="D43" s="21"/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f>A1</f>
        <v>3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3</v>
      </c>
      <c r="F45" s="143"/>
      <c r="G45" s="143"/>
      <c r="H45" s="143"/>
      <c r="I45" s="143"/>
      <c r="J45" s="144">
        <f>INDEX(Diary!$C:$C,MATCH(A45,Diary!$A:$A,0))</f>
        <v>41904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THE JORDI GOMEZ LOVE-IN</v>
      </c>
      <c r="C47" s="131"/>
      <c r="D47" s="132"/>
      <c r="E47" s="136" t="str">
        <f>INDEX(Owners!$A:$A,MATCH(B47,Owners!$B:$B,0))</f>
        <v>Chris Griffin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f>A4+1</f>
        <v>19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 t="s">
        <v>70</v>
      </c>
      <c r="C49" s="8" t="s">
        <v>0</v>
      </c>
      <c r="D49" s="8" t="s">
        <v>71</v>
      </c>
      <c r="E49" s="84"/>
      <c r="F49" s="26"/>
      <c r="G49" s="9"/>
      <c r="H49" s="10" t="s">
        <v>397</v>
      </c>
      <c r="I49" s="11"/>
      <c r="J49" s="12"/>
      <c r="K49" s="13" t="s">
        <v>397</v>
      </c>
      <c r="L49" s="14"/>
      <c r="M49" s="12"/>
      <c r="N49" s="13" t="s">
        <v>397</v>
      </c>
      <c r="O49" s="14"/>
      <c r="P49" s="12"/>
      <c r="Q49" s="13" t="s">
        <v>397</v>
      </c>
      <c r="R49" s="14"/>
      <c r="S49" s="12"/>
      <c r="T49" s="13" t="s">
        <v>397</v>
      </c>
      <c r="U49" s="14"/>
      <c r="V49" s="12">
        <v>0</v>
      </c>
      <c r="W49" s="13" t="s">
        <v>397</v>
      </c>
      <c r="X49" s="14">
        <v>2</v>
      </c>
      <c r="Y49" s="12"/>
      <c r="Z49" s="13" t="s">
        <v>397</v>
      </c>
      <c r="AA49" s="14"/>
      <c r="AB49" s="2"/>
    </row>
    <row r="50" spans="2:29" ht="30" customHeight="1" x14ac:dyDescent="0.25">
      <c r="B50" s="8" t="s">
        <v>107</v>
      </c>
      <c r="C50" s="8" t="s">
        <v>79</v>
      </c>
      <c r="D50" s="8" t="s">
        <v>78</v>
      </c>
      <c r="E50" s="8"/>
      <c r="F50" s="26"/>
      <c r="G50" s="12"/>
      <c r="H50" s="13" t="s">
        <v>397</v>
      </c>
      <c r="I50" s="15"/>
      <c r="J50" s="12"/>
      <c r="K50" s="13" t="s">
        <v>397</v>
      </c>
      <c r="L50" s="14"/>
      <c r="M50" s="12"/>
      <c r="N50" s="13" t="s">
        <v>397</v>
      </c>
      <c r="O50" s="14"/>
      <c r="P50" s="12"/>
      <c r="Q50" s="13" t="s">
        <v>397</v>
      </c>
      <c r="R50" s="14"/>
      <c r="S50" s="12"/>
      <c r="T50" s="13" t="s">
        <v>397</v>
      </c>
      <c r="U50" s="14"/>
      <c r="V50" s="12">
        <v>0</v>
      </c>
      <c r="W50" s="13" t="s">
        <v>397</v>
      </c>
      <c r="X50" s="14">
        <v>1</v>
      </c>
      <c r="Y50" s="12"/>
      <c r="Z50" s="13" t="s">
        <v>397</v>
      </c>
      <c r="AA50" s="14"/>
    </row>
    <row r="51" spans="2:29" ht="30" customHeight="1" x14ac:dyDescent="0.25">
      <c r="B51" s="8" t="s">
        <v>511</v>
      </c>
      <c r="C51" s="8" t="s">
        <v>79</v>
      </c>
      <c r="D51" s="8" t="s">
        <v>60</v>
      </c>
      <c r="E51" s="8"/>
      <c r="F51" s="26"/>
      <c r="G51" s="12"/>
      <c r="H51" s="13" t="s">
        <v>397</v>
      </c>
      <c r="I51" s="15"/>
      <c r="J51" s="12"/>
      <c r="K51" s="13" t="s">
        <v>397</v>
      </c>
      <c r="L51" s="14">
        <v>3</v>
      </c>
      <c r="M51" s="12"/>
      <c r="N51" s="13" t="s">
        <v>397</v>
      </c>
      <c r="O51" s="14"/>
      <c r="P51" s="12"/>
      <c r="Q51" s="13" t="s">
        <v>397</v>
      </c>
      <c r="R51" s="14"/>
      <c r="S51" s="12"/>
      <c r="T51" s="13" t="s">
        <v>397</v>
      </c>
      <c r="U51" s="14"/>
      <c r="V51" s="12">
        <v>0</v>
      </c>
      <c r="W51" s="13" t="s">
        <v>397</v>
      </c>
      <c r="X51" s="14">
        <v>1</v>
      </c>
      <c r="Y51" s="12"/>
      <c r="Z51" s="13" t="s">
        <v>397</v>
      </c>
      <c r="AA51" s="14"/>
    </row>
    <row r="52" spans="2:29" ht="30" customHeight="1" x14ac:dyDescent="0.25">
      <c r="B52" s="8" t="s">
        <v>172</v>
      </c>
      <c r="C52" s="8" t="s">
        <v>130</v>
      </c>
      <c r="D52" s="8" t="s">
        <v>22</v>
      </c>
      <c r="E52" s="8"/>
      <c r="F52" s="26"/>
      <c r="G52" s="12"/>
      <c r="H52" s="15"/>
      <c r="I52" s="15"/>
      <c r="J52" s="12"/>
      <c r="K52" s="15"/>
      <c r="L52" s="14"/>
      <c r="M52" s="12"/>
      <c r="N52" s="15"/>
      <c r="O52" s="14"/>
      <c r="P52" s="12"/>
      <c r="Q52" s="15"/>
      <c r="R52" s="14"/>
      <c r="S52" s="12"/>
      <c r="T52" s="15"/>
      <c r="U52" s="14"/>
      <c r="V52" s="12">
        <v>0</v>
      </c>
      <c r="W52" s="15"/>
      <c r="X52" s="14"/>
      <c r="Y52" s="12"/>
      <c r="Z52" s="15"/>
      <c r="AA52" s="14"/>
    </row>
    <row r="53" spans="2:29" ht="30" customHeight="1" x14ac:dyDescent="0.25">
      <c r="B53" s="8" t="s">
        <v>174</v>
      </c>
      <c r="C53" s="8" t="s">
        <v>130</v>
      </c>
      <c r="D53" s="8" t="s">
        <v>175</v>
      </c>
      <c r="E53" s="8"/>
      <c r="F53" s="26"/>
      <c r="G53" s="12"/>
      <c r="H53" s="15"/>
      <c r="I53" s="15"/>
      <c r="J53" s="12"/>
      <c r="K53" s="15"/>
      <c r="L53" s="14"/>
      <c r="M53" s="12"/>
      <c r="N53" s="15"/>
      <c r="O53" s="14"/>
      <c r="P53" s="12"/>
      <c r="Q53" s="15"/>
      <c r="R53" s="14"/>
      <c r="S53" s="12"/>
      <c r="T53" s="15"/>
      <c r="U53" s="14"/>
      <c r="V53" s="12">
        <v>0</v>
      </c>
      <c r="W53" s="15"/>
      <c r="X53" s="14"/>
      <c r="Y53" s="12"/>
      <c r="Z53" s="15"/>
      <c r="AA53" s="14"/>
    </row>
    <row r="54" spans="2:29" ht="30" customHeight="1" x14ac:dyDescent="0.25">
      <c r="B54" s="8" t="s">
        <v>195</v>
      </c>
      <c r="C54" s="8" t="s">
        <v>130</v>
      </c>
      <c r="D54" s="8" t="s">
        <v>5</v>
      </c>
      <c r="E54" s="8"/>
      <c r="F54" s="26"/>
      <c r="G54" s="12"/>
      <c r="H54" s="15"/>
      <c r="I54" s="15"/>
      <c r="J54" s="12"/>
      <c r="K54" s="15"/>
      <c r="L54" s="14"/>
      <c r="M54" s="12"/>
      <c r="N54" s="15"/>
      <c r="O54" s="14"/>
      <c r="P54" s="12"/>
      <c r="Q54" s="15"/>
      <c r="R54" s="14"/>
      <c r="S54" s="12"/>
      <c r="T54" s="15"/>
      <c r="U54" s="14"/>
      <c r="V54" s="12">
        <v>0</v>
      </c>
      <c r="W54" s="15"/>
      <c r="X54" s="14"/>
      <c r="Y54" s="12"/>
      <c r="Z54" s="15"/>
      <c r="AA54" s="14"/>
    </row>
    <row r="55" spans="2:29" ht="30" customHeight="1" x14ac:dyDescent="0.25">
      <c r="B55" s="8" t="s">
        <v>264</v>
      </c>
      <c r="C55" s="8" t="s">
        <v>201</v>
      </c>
      <c r="D55" s="8" t="s">
        <v>175</v>
      </c>
      <c r="E55" s="8"/>
      <c r="F55" s="26"/>
      <c r="G55" s="12"/>
      <c r="H55" s="15"/>
      <c r="I55" s="15"/>
      <c r="J55" s="12"/>
      <c r="K55" s="15"/>
      <c r="L55" s="14"/>
      <c r="M55" s="12"/>
      <c r="N55" s="15"/>
      <c r="O55" s="14"/>
      <c r="P55" s="12"/>
      <c r="Q55" s="15"/>
      <c r="R55" s="14"/>
      <c r="S55" s="12"/>
      <c r="T55" s="15"/>
      <c r="U55" s="14"/>
      <c r="V55" s="12">
        <v>0</v>
      </c>
      <c r="W55" s="15"/>
      <c r="X55" s="14"/>
      <c r="Y55" s="12"/>
      <c r="Z55" s="15"/>
      <c r="AA55" s="14"/>
    </row>
    <row r="56" spans="2:29" ht="30" customHeight="1" x14ac:dyDescent="0.25">
      <c r="B56" s="8" t="s">
        <v>255</v>
      </c>
      <c r="C56" s="8" t="s">
        <v>201</v>
      </c>
      <c r="D56" s="8" t="s">
        <v>25</v>
      </c>
      <c r="E56" s="8"/>
      <c r="F56" s="26"/>
      <c r="G56" s="12"/>
      <c r="H56" s="15"/>
      <c r="I56" s="15"/>
      <c r="J56" s="12"/>
      <c r="K56" s="15"/>
      <c r="L56" s="14"/>
      <c r="M56" s="12"/>
      <c r="N56" s="15"/>
      <c r="O56" s="14"/>
      <c r="P56" s="12"/>
      <c r="Q56" s="15"/>
      <c r="R56" s="14"/>
      <c r="S56" s="12"/>
      <c r="T56" s="15"/>
      <c r="U56" s="14"/>
      <c r="V56" s="12">
        <v>0</v>
      </c>
      <c r="W56" s="15"/>
      <c r="X56" s="14"/>
      <c r="Y56" s="12"/>
      <c r="Z56" s="15"/>
      <c r="AA56" s="14"/>
    </row>
    <row r="57" spans="2:29" ht="30" customHeight="1" x14ac:dyDescent="0.25">
      <c r="B57" s="8" t="s">
        <v>219</v>
      </c>
      <c r="C57" s="8" t="s">
        <v>201</v>
      </c>
      <c r="D57" s="8" t="s">
        <v>220</v>
      </c>
      <c r="E57" s="8"/>
      <c r="F57" s="26"/>
      <c r="G57" s="12"/>
      <c r="H57" s="15"/>
      <c r="I57" s="15"/>
      <c r="J57" s="12"/>
      <c r="K57" s="15"/>
      <c r="L57" s="14"/>
      <c r="M57" s="12"/>
      <c r="N57" s="15"/>
      <c r="O57" s="14"/>
      <c r="P57" s="12"/>
      <c r="Q57" s="15"/>
      <c r="R57" s="14"/>
      <c r="S57" s="12"/>
      <c r="T57" s="15"/>
      <c r="U57" s="14"/>
      <c r="V57" s="12">
        <v>2</v>
      </c>
      <c r="W57" s="15"/>
      <c r="X57" s="14"/>
      <c r="Y57" s="12"/>
      <c r="Z57" s="15"/>
      <c r="AA57" s="14"/>
    </row>
    <row r="58" spans="2:29" ht="30" customHeight="1" x14ac:dyDescent="0.25">
      <c r="B58" s="8" t="s">
        <v>247</v>
      </c>
      <c r="C58" s="8" t="s">
        <v>201</v>
      </c>
      <c r="D58" s="8" t="s">
        <v>78</v>
      </c>
      <c r="E58" s="8"/>
      <c r="F58" s="26"/>
      <c r="G58" s="12"/>
      <c r="H58" s="15"/>
      <c r="I58" s="15"/>
      <c r="J58" s="12"/>
      <c r="K58" s="15"/>
      <c r="L58" s="14"/>
      <c r="M58" s="12"/>
      <c r="N58" s="15"/>
      <c r="O58" s="14"/>
      <c r="P58" s="12"/>
      <c r="Q58" s="15"/>
      <c r="R58" s="14"/>
      <c r="S58" s="12"/>
      <c r="T58" s="15"/>
      <c r="U58" s="14"/>
      <c r="V58" s="12">
        <v>1</v>
      </c>
      <c r="W58" s="15"/>
      <c r="X58" s="14"/>
      <c r="Y58" s="12"/>
      <c r="Z58" s="15"/>
      <c r="AA58" s="14"/>
    </row>
    <row r="59" spans="2:29" ht="30" customHeight="1" thickBot="1" x14ac:dyDescent="0.3">
      <c r="B59" s="27" t="s">
        <v>204</v>
      </c>
      <c r="C59" s="27" t="s">
        <v>201</v>
      </c>
      <c r="D59" s="27" t="s">
        <v>27</v>
      </c>
      <c r="E59" s="27"/>
      <c r="F59" s="26"/>
      <c r="G59" s="28"/>
      <c r="H59" s="17"/>
      <c r="I59" s="17"/>
      <c r="J59" s="28"/>
      <c r="K59" s="17"/>
      <c r="L59" s="29"/>
      <c r="M59" s="28">
        <v>1</v>
      </c>
      <c r="N59" s="17"/>
      <c r="O59" s="29"/>
      <c r="P59" s="28"/>
      <c r="Q59" s="17"/>
      <c r="R59" s="29"/>
      <c r="S59" s="28"/>
      <c r="T59" s="17"/>
      <c r="U59" s="29"/>
      <c r="V59" s="28">
        <v>0</v>
      </c>
      <c r="W59" s="17"/>
      <c r="X59" s="29"/>
      <c r="Y59" s="28"/>
      <c r="Z59" s="17"/>
      <c r="AA59" s="29"/>
    </row>
    <row r="60" spans="2:29" ht="30" customHeight="1" thickTop="1" x14ac:dyDescent="0.25">
      <c r="B60" s="30" t="s">
        <v>1</v>
      </c>
      <c r="C60" s="30" t="s">
        <v>0</v>
      </c>
      <c r="D60" s="30" t="s">
        <v>2</v>
      </c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>
        <f>IF(SUM(M49:M59)=0,"",SUM(M49:M59))</f>
        <v>1</v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>
        <f>IF(SUM(V49:V59)=0,"",SUM(V49:V59))</f>
        <v>3</v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4</v>
      </c>
    </row>
    <row r="61" spans="2:29" ht="30" customHeight="1" x14ac:dyDescent="0.25">
      <c r="B61" s="21" t="s">
        <v>91</v>
      </c>
      <c r="C61" s="21" t="s">
        <v>79</v>
      </c>
      <c r="D61" s="21" t="s">
        <v>39</v>
      </c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>
        <f>IF(SUM(L49:L51)=0,"",SUM(L49:L51))</f>
        <v>3</v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>
        <f>IF(SUM(X49:X51)=0,"",SUM(X49:X51))</f>
        <v>4</v>
      </c>
      <c r="Y61" s="12"/>
      <c r="Z61" s="15"/>
      <c r="AA61" s="15" t="str">
        <f>IF(SUM(AA49:AA51)=0,"",SUM(AA49:AA51))</f>
        <v/>
      </c>
      <c r="AB61" s="2">
        <f>SUM(G61:AA61)</f>
        <v>7</v>
      </c>
      <c r="AC61" s="3">
        <f>INT(SUM(G61:AA61)/3)</f>
        <v>2</v>
      </c>
    </row>
    <row r="62" spans="2:29" ht="30" customHeight="1" thickBot="1" x14ac:dyDescent="0.3">
      <c r="B62" s="21" t="s">
        <v>112</v>
      </c>
      <c r="C62" s="21" t="s">
        <v>79</v>
      </c>
      <c r="D62" s="21" t="s">
        <v>62</v>
      </c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 t="s">
        <v>144</v>
      </c>
      <c r="C63" s="21" t="s">
        <v>130</v>
      </c>
      <c r="D63" s="21" t="s">
        <v>145</v>
      </c>
      <c r="E63" s="21"/>
      <c r="F63" s="18"/>
      <c r="G63" s="124">
        <f>IF((AB60-AC61)&lt;0,0,AB60-AC61)</f>
        <v>2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 t="s">
        <v>287</v>
      </c>
      <c r="C64" s="21" t="s">
        <v>201</v>
      </c>
      <c r="D64" s="21" t="s">
        <v>288</v>
      </c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 t="s">
        <v>270</v>
      </c>
      <c r="C65" s="21" t="s">
        <v>201</v>
      </c>
      <c r="D65" s="21" t="s">
        <v>60</v>
      </c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 t="s">
        <v>315</v>
      </c>
      <c r="C66" s="21" t="s">
        <v>201</v>
      </c>
      <c r="D66" s="21" t="s">
        <v>187</v>
      </c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TOLLER BOYS 13</v>
      </c>
      <c r="C68" s="131"/>
      <c r="D68" s="132"/>
      <c r="E68" s="136" t="str">
        <f>INDEX(Owners!$A:$A,MATCH(B68,Owners!$B:$B,0))</f>
        <v>Paul Fairhurst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f>A4+1</f>
        <v>19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 t="s">
        <v>77</v>
      </c>
      <c r="C70" s="8" t="s">
        <v>0</v>
      </c>
      <c r="D70" s="8" t="s">
        <v>78</v>
      </c>
      <c r="E70" s="85"/>
      <c r="F70" s="26"/>
      <c r="G70" s="9"/>
      <c r="H70" s="10" t="s">
        <v>397</v>
      </c>
      <c r="I70" s="11"/>
      <c r="J70" s="12"/>
      <c r="K70" s="13" t="s">
        <v>397</v>
      </c>
      <c r="L70" s="14"/>
      <c r="M70" s="12"/>
      <c r="N70" s="13" t="s">
        <v>397</v>
      </c>
      <c r="O70" s="14"/>
      <c r="P70" s="12"/>
      <c r="Q70" s="13" t="s">
        <v>397</v>
      </c>
      <c r="R70" s="14"/>
      <c r="S70" s="12"/>
      <c r="T70" s="13" t="s">
        <v>397</v>
      </c>
      <c r="U70" s="14"/>
      <c r="V70" s="12">
        <v>0</v>
      </c>
      <c r="W70" s="13" t="s">
        <v>397</v>
      </c>
      <c r="X70" s="14">
        <v>1</v>
      </c>
      <c r="Y70" s="12"/>
      <c r="Z70" s="13" t="s">
        <v>397</v>
      </c>
      <c r="AA70" s="14"/>
    </row>
    <row r="71" spans="1:27" ht="30" customHeight="1" x14ac:dyDescent="0.25">
      <c r="B71" s="8" t="s">
        <v>325</v>
      </c>
      <c r="C71" s="8" t="s">
        <v>79</v>
      </c>
      <c r="D71" s="8" t="s">
        <v>17</v>
      </c>
      <c r="E71" s="20"/>
      <c r="F71" s="26"/>
      <c r="G71" s="12"/>
      <c r="H71" s="13" t="s">
        <v>397</v>
      </c>
      <c r="I71" s="15"/>
      <c r="J71" s="12"/>
      <c r="K71" s="13" t="s">
        <v>397</v>
      </c>
      <c r="L71" s="14">
        <v>2</v>
      </c>
      <c r="M71" s="12"/>
      <c r="N71" s="13" t="s">
        <v>397</v>
      </c>
      <c r="O71" s="14"/>
      <c r="P71" s="12"/>
      <c r="Q71" s="13" t="s">
        <v>397</v>
      </c>
      <c r="R71" s="14"/>
      <c r="S71" s="12"/>
      <c r="T71" s="13" t="s">
        <v>397</v>
      </c>
      <c r="U71" s="14"/>
      <c r="V71" s="12">
        <v>0</v>
      </c>
      <c r="W71" s="13" t="s">
        <v>397</v>
      </c>
      <c r="X71" s="14">
        <v>0</v>
      </c>
      <c r="Y71" s="12"/>
      <c r="Z71" s="13" t="s">
        <v>397</v>
      </c>
      <c r="AA71" s="14"/>
    </row>
    <row r="72" spans="1:27" ht="30" customHeight="1" x14ac:dyDescent="0.25">
      <c r="B72" s="8" t="s">
        <v>326</v>
      </c>
      <c r="C72" s="8" t="s">
        <v>79</v>
      </c>
      <c r="D72" s="8" t="s">
        <v>145</v>
      </c>
      <c r="E72" s="20"/>
      <c r="F72" s="26"/>
      <c r="G72" s="12"/>
      <c r="H72" s="13" t="s">
        <v>397</v>
      </c>
      <c r="I72" s="15"/>
      <c r="J72" s="12"/>
      <c r="K72" s="13" t="s">
        <v>397</v>
      </c>
      <c r="L72" s="14"/>
      <c r="M72" s="12"/>
      <c r="N72" s="13" t="s">
        <v>397</v>
      </c>
      <c r="O72" s="14">
        <v>1</v>
      </c>
      <c r="P72" s="12"/>
      <c r="Q72" s="13" t="s">
        <v>397</v>
      </c>
      <c r="R72" s="14"/>
      <c r="S72" s="12"/>
      <c r="T72" s="13" t="s">
        <v>397</v>
      </c>
      <c r="U72" s="14"/>
      <c r="V72" s="12">
        <v>0</v>
      </c>
      <c r="W72" s="13" t="s">
        <v>397</v>
      </c>
      <c r="X72" s="14">
        <v>0</v>
      </c>
      <c r="Y72" s="12"/>
      <c r="Z72" s="13" t="s">
        <v>397</v>
      </c>
      <c r="AA72" s="14"/>
    </row>
    <row r="73" spans="1:27" ht="30" customHeight="1" x14ac:dyDescent="0.25">
      <c r="B73" s="8" t="s">
        <v>333</v>
      </c>
      <c r="C73" s="8" t="s">
        <v>130</v>
      </c>
      <c r="D73" s="8" t="s">
        <v>49</v>
      </c>
      <c r="E73" s="20"/>
      <c r="F73" s="26"/>
      <c r="G73" s="12"/>
      <c r="H73" s="15"/>
      <c r="I73" s="15"/>
      <c r="J73" s="12"/>
      <c r="K73" s="15"/>
      <c r="L73" s="14"/>
      <c r="M73" s="12"/>
      <c r="N73" s="15"/>
      <c r="O73" s="14"/>
      <c r="P73" s="12"/>
      <c r="Q73" s="15"/>
      <c r="R73" s="14"/>
      <c r="S73" s="12"/>
      <c r="T73" s="15"/>
      <c r="U73" s="14"/>
      <c r="V73" s="12">
        <v>0</v>
      </c>
      <c r="W73" s="15"/>
      <c r="X73" s="14"/>
      <c r="Y73" s="12"/>
      <c r="Z73" s="15"/>
      <c r="AA73" s="14"/>
    </row>
    <row r="74" spans="1:27" ht="30" customHeight="1" x14ac:dyDescent="0.25">
      <c r="B74" s="8" t="s">
        <v>334</v>
      </c>
      <c r="C74" s="8" t="s">
        <v>130</v>
      </c>
      <c r="D74" s="8" t="s">
        <v>220</v>
      </c>
      <c r="E74" s="20"/>
      <c r="F74" s="26"/>
      <c r="G74" s="12"/>
      <c r="H74" s="15"/>
      <c r="I74" s="15"/>
      <c r="J74" s="12"/>
      <c r="K74" s="15"/>
      <c r="L74" s="14"/>
      <c r="M74" s="12"/>
      <c r="N74" s="15"/>
      <c r="O74" s="14"/>
      <c r="P74" s="12"/>
      <c r="Q74" s="15"/>
      <c r="R74" s="14"/>
      <c r="S74" s="12"/>
      <c r="T74" s="15"/>
      <c r="U74" s="14"/>
      <c r="V74" s="12">
        <v>0</v>
      </c>
      <c r="W74" s="15"/>
      <c r="X74" s="14"/>
      <c r="Y74" s="12"/>
      <c r="Z74" s="15"/>
      <c r="AA74" s="14"/>
    </row>
    <row r="75" spans="1:27" ht="30" customHeight="1" x14ac:dyDescent="0.25">
      <c r="B75" s="8" t="s">
        <v>332</v>
      </c>
      <c r="C75" s="8" t="s">
        <v>130</v>
      </c>
      <c r="D75" s="8" t="s">
        <v>2</v>
      </c>
      <c r="E75" s="20"/>
      <c r="F75" s="26"/>
      <c r="G75" s="12"/>
      <c r="H75" s="15"/>
      <c r="I75" s="15"/>
      <c r="J75" s="12"/>
      <c r="K75" s="15"/>
      <c r="L75" s="14"/>
      <c r="M75" s="12"/>
      <c r="N75" s="15"/>
      <c r="O75" s="14"/>
      <c r="P75" s="12"/>
      <c r="Q75" s="15"/>
      <c r="R75" s="14"/>
      <c r="S75" s="12"/>
      <c r="T75" s="15"/>
      <c r="U75" s="14"/>
      <c r="V75" s="12">
        <v>0</v>
      </c>
      <c r="W75" s="15"/>
      <c r="X75" s="14"/>
      <c r="Y75" s="12"/>
      <c r="Z75" s="15"/>
      <c r="AA75" s="14"/>
    </row>
    <row r="76" spans="1:27" ht="30" customHeight="1" x14ac:dyDescent="0.25">
      <c r="B76" s="8" t="s">
        <v>329</v>
      </c>
      <c r="C76" s="8" t="s">
        <v>201</v>
      </c>
      <c r="D76" s="8" t="s">
        <v>44</v>
      </c>
      <c r="E76" s="20"/>
      <c r="F76" s="26"/>
      <c r="G76" s="12"/>
      <c r="H76" s="15"/>
      <c r="I76" s="15"/>
      <c r="J76" s="12"/>
      <c r="K76" s="15"/>
      <c r="L76" s="14"/>
      <c r="M76" s="12"/>
      <c r="N76" s="15"/>
      <c r="O76" s="14"/>
      <c r="P76" s="12"/>
      <c r="Q76" s="15"/>
      <c r="R76" s="14"/>
      <c r="S76" s="12"/>
      <c r="T76" s="15"/>
      <c r="U76" s="14"/>
      <c r="V76" s="12">
        <v>0</v>
      </c>
      <c r="W76" s="15"/>
      <c r="X76" s="14"/>
      <c r="Y76" s="12"/>
      <c r="Z76" s="15"/>
      <c r="AA76" s="14"/>
    </row>
    <row r="77" spans="1:27" ht="30" customHeight="1" x14ac:dyDescent="0.25">
      <c r="B77" s="8" t="s">
        <v>330</v>
      </c>
      <c r="C77" s="8" t="s">
        <v>201</v>
      </c>
      <c r="D77" s="8" t="s">
        <v>335</v>
      </c>
      <c r="E77" s="20"/>
      <c r="F77" s="26"/>
      <c r="G77" s="12"/>
      <c r="H77" s="15"/>
      <c r="I77" s="15"/>
      <c r="J77" s="12"/>
      <c r="K77" s="15"/>
      <c r="L77" s="14"/>
      <c r="M77" s="12"/>
      <c r="N77" s="15"/>
      <c r="O77" s="14"/>
      <c r="P77" s="12"/>
      <c r="Q77" s="15"/>
      <c r="R77" s="14"/>
      <c r="S77" s="12"/>
      <c r="T77" s="15"/>
      <c r="U77" s="14"/>
      <c r="V77" s="12">
        <v>0</v>
      </c>
      <c r="W77" s="15"/>
      <c r="X77" s="14"/>
      <c r="Y77" s="12"/>
      <c r="Z77" s="15"/>
      <c r="AA77" s="14"/>
    </row>
    <row r="78" spans="1:27" ht="30" customHeight="1" x14ac:dyDescent="0.25">
      <c r="B78" s="8" t="s">
        <v>328</v>
      </c>
      <c r="C78" s="8" t="s">
        <v>201</v>
      </c>
      <c r="D78" s="8" t="s">
        <v>288</v>
      </c>
      <c r="E78" s="20"/>
      <c r="F78" s="26"/>
      <c r="G78" s="12"/>
      <c r="H78" s="15"/>
      <c r="I78" s="15"/>
      <c r="J78" s="12"/>
      <c r="K78" s="15"/>
      <c r="L78" s="14"/>
      <c r="M78" s="12"/>
      <c r="N78" s="15"/>
      <c r="O78" s="14"/>
      <c r="P78" s="12"/>
      <c r="Q78" s="15"/>
      <c r="R78" s="14"/>
      <c r="S78" s="12"/>
      <c r="T78" s="15"/>
      <c r="U78" s="14"/>
      <c r="V78" s="12">
        <v>0</v>
      </c>
      <c r="W78" s="15"/>
      <c r="X78" s="14"/>
      <c r="Y78" s="12"/>
      <c r="Z78" s="15"/>
      <c r="AA78" s="14"/>
    </row>
    <row r="79" spans="1:27" ht="30" customHeight="1" x14ac:dyDescent="0.25">
      <c r="B79" s="8" t="s">
        <v>331</v>
      </c>
      <c r="C79" s="8" t="s">
        <v>201</v>
      </c>
      <c r="D79" s="8" t="s">
        <v>206</v>
      </c>
      <c r="E79" s="20"/>
      <c r="F79" s="26"/>
      <c r="G79" s="12"/>
      <c r="H79" s="15"/>
      <c r="I79" s="15"/>
      <c r="J79" s="12"/>
      <c r="K79" s="15"/>
      <c r="L79" s="14"/>
      <c r="M79" s="12"/>
      <c r="N79" s="15"/>
      <c r="O79" s="14"/>
      <c r="P79" s="12"/>
      <c r="Q79" s="15"/>
      <c r="R79" s="14"/>
      <c r="S79" s="12"/>
      <c r="T79" s="15"/>
      <c r="U79" s="14"/>
      <c r="V79" s="12">
        <v>0</v>
      </c>
      <c r="W79" s="15"/>
      <c r="X79" s="14"/>
      <c r="Y79" s="12"/>
      <c r="Z79" s="15"/>
      <c r="AA79" s="14"/>
    </row>
    <row r="80" spans="1:27" ht="30" customHeight="1" thickBot="1" x14ac:dyDescent="0.3">
      <c r="B80" s="27" t="s">
        <v>327</v>
      </c>
      <c r="C80" s="27" t="s">
        <v>201</v>
      </c>
      <c r="D80" s="27" t="s">
        <v>273</v>
      </c>
      <c r="E80" s="35"/>
      <c r="F80" s="26"/>
      <c r="G80" s="28"/>
      <c r="H80" s="17"/>
      <c r="I80" s="17"/>
      <c r="J80" s="28"/>
      <c r="K80" s="17"/>
      <c r="L80" s="29"/>
      <c r="M80" s="28"/>
      <c r="N80" s="17"/>
      <c r="O80" s="29"/>
      <c r="P80" s="28"/>
      <c r="Q80" s="17"/>
      <c r="R80" s="29"/>
      <c r="S80" s="28"/>
      <c r="T80" s="17"/>
      <c r="U80" s="29"/>
      <c r="V80" s="28">
        <v>0</v>
      </c>
      <c r="W80" s="17"/>
      <c r="X80" s="29"/>
      <c r="Y80" s="28"/>
      <c r="Z80" s="17"/>
      <c r="AA80" s="29"/>
    </row>
    <row r="81" spans="1:29" ht="30" customHeight="1" thickTop="1" x14ac:dyDescent="0.25">
      <c r="B81" s="30" t="s">
        <v>72</v>
      </c>
      <c r="C81" s="30" t="s">
        <v>0</v>
      </c>
      <c r="D81" s="30" t="s">
        <v>73</v>
      </c>
      <c r="E81" s="36"/>
      <c r="F81" s="31" t="s">
        <v>372</v>
      </c>
      <c r="G81" s="32" t="str">
        <f>IF(SUM(G70:G80)=0,"",SUM(G70:G80))</f>
        <v/>
      </c>
      <c r="H81" s="33"/>
      <c r="I81" s="33"/>
      <c r="J81" s="32" t="str">
        <f>IF(SUM(J70:J80)=0,"",SUM(J70:J80))</f>
        <v/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 t="str">
        <f>IF(SUM(V70:V80)=0,"",SUM(V70:V80))</f>
        <v/>
      </c>
      <c r="W81" s="33"/>
      <c r="X81" s="34"/>
      <c r="Y81" s="32" t="str">
        <f>IF(SUM(Y70:Y80)=0,"",SUM(Y70:Y80))</f>
        <v/>
      </c>
      <c r="Z81" s="33"/>
      <c r="AA81" s="34"/>
      <c r="AB81" s="2">
        <f>SUM(G81:AA81)</f>
        <v>0</v>
      </c>
    </row>
    <row r="82" spans="1:29" ht="30" customHeight="1" x14ac:dyDescent="0.25">
      <c r="B82" s="21"/>
      <c r="C82" s="21"/>
      <c r="D82" s="21"/>
      <c r="E82" s="23"/>
      <c r="F82" s="22" t="s">
        <v>375</v>
      </c>
      <c r="G82" s="12"/>
      <c r="H82" s="15"/>
      <c r="I82" s="15" t="str">
        <f>IF(SUM(I70:I72)=0,"",SUM(I70:I72))</f>
        <v/>
      </c>
      <c r="J82" s="12"/>
      <c r="K82" s="15"/>
      <c r="L82" s="15">
        <f>IF(SUM(L70:L72)=0,"",SUM(L70:L72))</f>
        <v>2</v>
      </c>
      <c r="M82" s="12"/>
      <c r="N82" s="15"/>
      <c r="O82" s="15">
        <f>IF(SUM(O70:O72)=0,"",SUM(O70:O72))</f>
        <v>1</v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>
        <f>IF(SUM(X70:X72)=0,"",SUM(X70:X72))</f>
        <v>1</v>
      </c>
      <c r="Y82" s="12"/>
      <c r="Z82" s="15"/>
      <c r="AA82" s="15" t="str">
        <f>IF(SUM(AA70:AA72)=0,"",SUM(AA70:AA72))</f>
        <v/>
      </c>
      <c r="AB82" s="2">
        <f>SUM(G82:AA82)</f>
        <v>4</v>
      </c>
      <c r="AC82" s="3">
        <f>INT(SUM(G82:AA82)/3)</f>
        <v>1</v>
      </c>
    </row>
    <row r="83" spans="1:29" ht="30" customHeight="1" thickBot="1" x14ac:dyDescent="0.3">
      <c r="B83" s="21"/>
      <c r="C83" s="21"/>
      <c r="D83" s="21"/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/>
      <c r="C84" s="21"/>
      <c r="D84" s="21"/>
      <c r="E84" s="24"/>
      <c r="F84" s="18"/>
      <c r="G84" s="124">
        <f>IF((AB81-AC82)&lt;0,0,AB81-AC82)</f>
        <v>0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/>
      <c r="C85" s="21"/>
      <c r="D85" s="21"/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/>
      <c r="C86" s="21"/>
      <c r="D86" s="21"/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/>
      <c r="C87" s="21"/>
      <c r="D87" s="21"/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f>A1</f>
        <v>3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3</v>
      </c>
      <c r="F89" s="143"/>
      <c r="G89" s="143"/>
      <c r="H89" s="143"/>
      <c r="I89" s="143"/>
      <c r="J89" s="144">
        <f>INDEX(Diary!$C:$C,MATCH(A89,Diary!$A:$A,0))</f>
        <v>41904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FORTUNA DUFFLECOAT</v>
      </c>
      <c r="C91" s="131"/>
      <c r="D91" s="132"/>
      <c r="E91" s="136" t="str">
        <f>INDEX(Owners!$A:$A,MATCH(B91,Owners!$B:$B,0))</f>
        <v>Jonny Fairclough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f>A4+2</f>
        <v>20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 t="s">
        <v>38</v>
      </c>
      <c r="C93" s="8" t="s">
        <v>0</v>
      </c>
      <c r="D93" s="8" t="s">
        <v>39</v>
      </c>
      <c r="E93" s="84"/>
      <c r="F93" s="26"/>
      <c r="G93" s="9"/>
      <c r="H93" s="10" t="s">
        <v>397</v>
      </c>
      <c r="I93" s="11">
        <v>2</v>
      </c>
      <c r="J93" s="12"/>
      <c r="K93" s="13" t="s">
        <v>397</v>
      </c>
      <c r="L93" s="14"/>
      <c r="M93" s="12"/>
      <c r="N93" s="13" t="s">
        <v>397</v>
      </c>
      <c r="O93" s="14"/>
      <c r="P93" s="12"/>
      <c r="Q93" s="13" t="s">
        <v>397</v>
      </c>
      <c r="R93" s="14"/>
      <c r="S93" s="12"/>
      <c r="T93" s="13" t="s">
        <v>397</v>
      </c>
      <c r="U93" s="14"/>
      <c r="V93" s="12">
        <v>0</v>
      </c>
      <c r="W93" s="13" t="s">
        <v>397</v>
      </c>
      <c r="X93" s="14">
        <v>2</v>
      </c>
      <c r="Y93" s="12"/>
      <c r="Z93" s="13" t="s">
        <v>397</v>
      </c>
      <c r="AA93" s="14"/>
    </row>
    <row r="94" spans="1:29" ht="30" customHeight="1" x14ac:dyDescent="0.25">
      <c r="B94" s="8" t="s">
        <v>87</v>
      </c>
      <c r="C94" s="8" t="s">
        <v>79</v>
      </c>
      <c r="D94" s="8" t="s">
        <v>19</v>
      </c>
      <c r="E94" s="8"/>
      <c r="F94" s="26"/>
      <c r="G94" s="12"/>
      <c r="H94" s="13" t="s">
        <v>397</v>
      </c>
      <c r="I94" s="15"/>
      <c r="J94" s="12"/>
      <c r="K94" s="13" t="s">
        <v>397</v>
      </c>
      <c r="L94" s="14">
        <v>2</v>
      </c>
      <c r="M94" s="12"/>
      <c r="N94" s="13" t="s">
        <v>397</v>
      </c>
      <c r="O94" s="14"/>
      <c r="P94" s="12"/>
      <c r="Q94" s="13" t="s">
        <v>397</v>
      </c>
      <c r="R94" s="14"/>
      <c r="S94" s="12"/>
      <c r="T94" s="13" t="s">
        <v>397</v>
      </c>
      <c r="U94" s="14"/>
      <c r="V94" s="12">
        <v>0</v>
      </c>
      <c r="W94" s="13" t="s">
        <v>397</v>
      </c>
      <c r="X94" s="14">
        <v>1</v>
      </c>
      <c r="Y94" s="12"/>
      <c r="Z94" s="13" t="s">
        <v>397</v>
      </c>
      <c r="AA94" s="14"/>
    </row>
    <row r="95" spans="1:29" ht="30" customHeight="1" x14ac:dyDescent="0.25">
      <c r="B95" s="8" t="s">
        <v>120</v>
      </c>
      <c r="C95" s="8" t="s">
        <v>79</v>
      </c>
      <c r="D95" s="8" t="s">
        <v>54</v>
      </c>
      <c r="E95" s="8"/>
      <c r="F95" s="26"/>
      <c r="G95" s="12"/>
      <c r="H95" s="13" t="s">
        <v>397</v>
      </c>
      <c r="I95" s="15"/>
      <c r="J95" s="12"/>
      <c r="K95" s="13" t="s">
        <v>397</v>
      </c>
      <c r="L95" s="14">
        <v>3</v>
      </c>
      <c r="M95" s="12"/>
      <c r="N95" s="13" t="s">
        <v>397</v>
      </c>
      <c r="O95" s="14"/>
      <c r="P95" s="12"/>
      <c r="Q95" s="13" t="s">
        <v>397</v>
      </c>
      <c r="R95" s="14"/>
      <c r="S95" s="12"/>
      <c r="T95" s="13" t="s">
        <v>397</v>
      </c>
      <c r="U95" s="14"/>
      <c r="V95" s="12">
        <v>0</v>
      </c>
      <c r="W95" s="13" t="s">
        <v>397</v>
      </c>
      <c r="X95" s="14">
        <v>1</v>
      </c>
      <c r="Y95" s="12"/>
      <c r="Z95" s="13" t="s">
        <v>397</v>
      </c>
      <c r="AA95" s="14"/>
    </row>
    <row r="96" spans="1:29" ht="30" customHeight="1" x14ac:dyDescent="0.25">
      <c r="B96" s="8" t="s">
        <v>180</v>
      </c>
      <c r="C96" s="8" t="s">
        <v>130</v>
      </c>
      <c r="D96" s="8" t="s">
        <v>73</v>
      </c>
      <c r="E96" s="8"/>
      <c r="F96" s="26"/>
      <c r="G96" s="12"/>
      <c r="H96" s="15"/>
      <c r="I96" s="15"/>
      <c r="J96" s="12"/>
      <c r="K96" s="15"/>
      <c r="L96" s="14"/>
      <c r="M96" s="12"/>
      <c r="N96" s="15"/>
      <c r="O96" s="14"/>
      <c r="P96" s="12"/>
      <c r="Q96" s="15"/>
      <c r="R96" s="14"/>
      <c r="S96" s="12"/>
      <c r="T96" s="15"/>
      <c r="U96" s="14"/>
      <c r="V96" s="12">
        <v>0</v>
      </c>
      <c r="W96" s="15"/>
      <c r="X96" s="14"/>
      <c r="Y96" s="12"/>
      <c r="Z96" s="15"/>
      <c r="AA96" s="14"/>
    </row>
    <row r="97" spans="2:29" ht="30" customHeight="1" x14ac:dyDescent="0.25">
      <c r="B97" s="8" t="s">
        <v>146</v>
      </c>
      <c r="C97" s="8" t="s">
        <v>130</v>
      </c>
      <c r="D97" s="8" t="s">
        <v>68</v>
      </c>
      <c r="E97" s="8"/>
      <c r="F97" s="26"/>
      <c r="G97" s="12"/>
      <c r="H97" s="15"/>
      <c r="I97" s="15"/>
      <c r="J97" s="12"/>
      <c r="K97" s="15"/>
      <c r="L97" s="14"/>
      <c r="M97" s="12"/>
      <c r="N97" s="15"/>
      <c r="O97" s="14"/>
      <c r="P97" s="12"/>
      <c r="Q97" s="15"/>
      <c r="R97" s="14"/>
      <c r="S97" s="12"/>
      <c r="T97" s="15"/>
      <c r="U97" s="14"/>
      <c r="V97" s="12">
        <v>0</v>
      </c>
      <c r="W97" s="15"/>
      <c r="X97" s="14"/>
      <c r="Y97" s="12"/>
      <c r="Z97" s="15"/>
      <c r="AA97" s="14"/>
    </row>
    <row r="98" spans="2:29" ht="30" customHeight="1" x14ac:dyDescent="0.25">
      <c r="B98" s="8" t="s">
        <v>163</v>
      </c>
      <c r="C98" s="8" t="s">
        <v>130</v>
      </c>
      <c r="D98" s="8" t="s">
        <v>37</v>
      </c>
      <c r="E98" s="8"/>
      <c r="F98" s="26"/>
      <c r="G98" s="12"/>
      <c r="H98" s="15"/>
      <c r="I98" s="15"/>
      <c r="J98" s="12"/>
      <c r="K98" s="15"/>
      <c r="L98" s="14"/>
      <c r="M98" s="12"/>
      <c r="N98" s="15"/>
      <c r="O98" s="14"/>
      <c r="P98" s="12"/>
      <c r="Q98" s="15"/>
      <c r="R98" s="14"/>
      <c r="S98" s="12"/>
      <c r="T98" s="15"/>
      <c r="U98" s="14"/>
      <c r="V98" s="12">
        <v>0</v>
      </c>
      <c r="W98" s="15"/>
      <c r="X98" s="14"/>
      <c r="Y98" s="12"/>
      <c r="Z98" s="15"/>
      <c r="AA98" s="14"/>
    </row>
    <row r="99" spans="2:29" ht="30" customHeight="1" x14ac:dyDescent="0.25">
      <c r="B99" s="8" t="s">
        <v>239</v>
      </c>
      <c r="C99" s="8" t="s">
        <v>201</v>
      </c>
      <c r="D99" s="8" t="s">
        <v>76</v>
      </c>
      <c r="E99" s="8"/>
      <c r="F99" s="26"/>
      <c r="G99" s="12"/>
      <c r="H99" s="15"/>
      <c r="I99" s="15"/>
      <c r="J99" s="12"/>
      <c r="K99" s="15"/>
      <c r="L99" s="14"/>
      <c r="M99" s="12"/>
      <c r="N99" s="15"/>
      <c r="O99" s="14"/>
      <c r="P99" s="12"/>
      <c r="Q99" s="15"/>
      <c r="R99" s="14"/>
      <c r="S99" s="12"/>
      <c r="T99" s="15"/>
      <c r="U99" s="14"/>
      <c r="V99" s="12">
        <v>0</v>
      </c>
      <c r="W99" s="15"/>
      <c r="X99" s="14"/>
      <c r="Y99" s="12"/>
      <c r="Z99" s="15"/>
      <c r="AA99" s="14"/>
    </row>
    <row r="100" spans="2:29" ht="30" customHeight="1" x14ac:dyDescent="0.25">
      <c r="B100" s="8" t="s">
        <v>208</v>
      </c>
      <c r="C100" s="8" t="s">
        <v>201</v>
      </c>
      <c r="D100" s="8" t="s">
        <v>64</v>
      </c>
      <c r="E100" s="8"/>
      <c r="F100" s="26"/>
      <c r="G100" s="12"/>
      <c r="H100" s="15"/>
      <c r="I100" s="15"/>
      <c r="J100" s="12"/>
      <c r="K100" s="15"/>
      <c r="L100" s="14"/>
      <c r="M100" s="12"/>
      <c r="N100" s="15"/>
      <c r="O100" s="14"/>
      <c r="P100" s="12"/>
      <c r="Q100" s="15"/>
      <c r="R100" s="14"/>
      <c r="S100" s="12"/>
      <c r="T100" s="15"/>
      <c r="U100" s="14"/>
      <c r="V100" s="12">
        <v>0</v>
      </c>
      <c r="W100" s="15"/>
      <c r="X100" s="14"/>
      <c r="Y100" s="12"/>
      <c r="Z100" s="15"/>
      <c r="AA100" s="14"/>
    </row>
    <row r="101" spans="2:29" ht="30" customHeight="1" x14ac:dyDescent="0.25">
      <c r="B101" s="8" t="s">
        <v>245</v>
      </c>
      <c r="C101" s="8" t="s">
        <v>201</v>
      </c>
      <c r="D101" s="8" t="s">
        <v>22</v>
      </c>
      <c r="E101" s="8"/>
      <c r="F101" s="26"/>
      <c r="G101" s="12"/>
      <c r="H101" s="15"/>
      <c r="I101" s="15"/>
      <c r="J101" s="12"/>
      <c r="K101" s="15"/>
      <c r="L101" s="14"/>
      <c r="M101" s="12"/>
      <c r="N101" s="15"/>
      <c r="O101" s="14"/>
      <c r="P101" s="12"/>
      <c r="Q101" s="15"/>
      <c r="R101" s="14"/>
      <c r="S101" s="12"/>
      <c r="T101" s="15"/>
      <c r="U101" s="14"/>
      <c r="V101" s="12">
        <v>0</v>
      </c>
      <c r="W101" s="15"/>
      <c r="X101" s="14"/>
      <c r="Y101" s="12"/>
      <c r="Z101" s="15"/>
      <c r="AA101" s="14"/>
    </row>
    <row r="102" spans="2:29" ht="30" customHeight="1" x14ac:dyDescent="0.25">
      <c r="B102" s="8" t="s">
        <v>277</v>
      </c>
      <c r="C102" s="8" t="s">
        <v>201</v>
      </c>
      <c r="D102" s="8" t="s">
        <v>14</v>
      </c>
      <c r="E102" s="8"/>
      <c r="F102" s="26"/>
      <c r="G102" s="12"/>
      <c r="H102" s="15"/>
      <c r="I102" s="15"/>
      <c r="J102" s="12"/>
      <c r="K102" s="15"/>
      <c r="L102" s="14"/>
      <c r="M102" s="12"/>
      <c r="N102" s="15"/>
      <c r="O102" s="14"/>
      <c r="P102" s="12"/>
      <c r="Q102" s="15"/>
      <c r="R102" s="14"/>
      <c r="S102" s="12"/>
      <c r="T102" s="15"/>
      <c r="U102" s="14"/>
      <c r="V102" s="12">
        <v>0</v>
      </c>
      <c r="W102" s="15"/>
      <c r="X102" s="14"/>
      <c r="Y102" s="12"/>
      <c r="Z102" s="15"/>
      <c r="AA102" s="14"/>
    </row>
    <row r="103" spans="2:29" ht="30" customHeight="1" thickBot="1" x14ac:dyDescent="0.3">
      <c r="B103" s="27" t="s">
        <v>236</v>
      </c>
      <c r="C103" s="27" t="s">
        <v>201</v>
      </c>
      <c r="D103" s="27" t="s">
        <v>52</v>
      </c>
      <c r="E103" s="27"/>
      <c r="F103" s="26"/>
      <c r="G103" s="28"/>
      <c r="H103" s="17"/>
      <c r="I103" s="17"/>
      <c r="J103" s="28"/>
      <c r="K103" s="17"/>
      <c r="L103" s="29"/>
      <c r="M103" s="28"/>
      <c r="N103" s="17"/>
      <c r="O103" s="29"/>
      <c r="P103" s="28"/>
      <c r="Q103" s="17"/>
      <c r="R103" s="29"/>
      <c r="S103" s="28"/>
      <c r="T103" s="17"/>
      <c r="U103" s="29"/>
      <c r="V103" s="28">
        <v>0</v>
      </c>
      <c r="W103" s="17"/>
      <c r="X103" s="29"/>
      <c r="Y103" s="28"/>
      <c r="Z103" s="17"/>
      <c r="AA103" s="29"/>
    </row>
    <row r="104" spans="2:29" ht="30" customHeight="1" thickTop="1" x14ac:dyDescent="0.25">
      <c r="B104" s="30" t="s">
        <v>31</v>
      </c>
      <c r="C104" s="30" t="s">
        <v>0</v>
      </c>
      <c r="D104" s="30" t="s">
        <v>32</v>
      </c>
      <c r="E104" s="30"/>
      <c r="F104" s="31" t="s">
        <v>372</v>
      </c>
      <c r="G104" s="32" t="str">
        <f>IF(SUM(G93:G103)=0,"",SUM(G93:G103))</f>
        <v/>
      </c>
      <c r="H104" s="33"/>
      <c r="I104" s="33"/>
      <c r="J104" s="32" t="str">
        <f>IF(SUM(J93:J103)=0,"",SUM(J93:J103))</f>
        <v/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 t="str">
        <f>IF(SUM(V93:V103)=0,"",SUM(V93:V103))</f>
        <v/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0</v>
      </c>
    </row>
    <row r="105" spans="2:29" ht="30" customHeight="1" x14ac:dyDescent="0.25">
      <c r="B105" s="21" t="s">
        <v>104</v>
      </c>
      <c r="C105" s="21" t="s">
        <v>79</v>
      </c>
      <c r="D105" s="21" t="s">
        <v>8</v>
      </c>
      <c r="E105" s="21"/>
      <c r="F105" s="22" t="s">
        <v>375</v>
      </c>
      <c r="G105" s="12"/>
      <c r="H105" s="15"/>
      <c r="I105" s="15">
        <f>IF(SUM(I93:I95)=0,"",SUM(I93:I95))</f>
        <v>2</v>
      </c>
      <c r="J105" s="12"/>
      <c r="K105" s="15"/>
      <c r="L105" s="15">
        <f>IF(SUM(L93:L95)=0,"",SUM(L93:L95))</f>
        <v>5</v>
      </c>
      <c r="M105" s="12"/>
      <c r="N105" s="15"/>
      <c r="O105" s="15" t="str">
        <f>IF(SUM(O93:O95)=0,"",SUM(O93:O95))</f>
        <v/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>
        <f>IF(SUM(X93:X95)=0,"",SUM(X93:X95))</f>
        <v>4</v>
      </c>
      <c r="Y105" s="12"/>
      <c r="Z105" s="15"/>
      <c r="AA105" s="15" t="str">
        <f>IF(SUM(AA93:AA95)=0,"",SUM(AA93:AA95))</f>
        <v/>
      </c>
      <c r="AB105" s="2">
        <f>SUM(G105:AA105)</f>
        <v>11</v>
      </c>
      <c r="AC105" s="3">
        <f>INT(SUM(G105:AA105)/3)</f>
        <v>3</v>
      </c>
    </row>
    <row r="106" spans="2:29" ht="30" customHeight="1" thickBot="1" x14ac:dyDescent="0.3">
      <c r="B106" s="21" t="s">
        <v>106</v>
      </c>
      <c r="C106" s="21" t="s">
        <v>79</v>
      </c>
      <c r="D106" s="21" t="s">
        <v>71</v>
      </c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 t="s">
        <v>135</v>
      </c>
      <c r="C107" s="21" t="s">
        <v>130</v>
      </c>
      <c r="D107" s="21" t="s">
        <v>64</v>
      </c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 t="s">
        <v>138</v>
      </c>
      <c r="C108" s="21" t="s">
        <v>130</v>
      </c>
      <c r="D108" s="21" t="s">
        <v>76</v>
      </c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 t="s">
        <v>203</v>
      </c>
      <c r="C109" s="21" t="s">
        <v>201</v>
      </c>
      <c r="D109" s="21" t="s">
        <v>52</v>
      </c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 t="s">
        <v>261</v>
      </c>
      <c r="C110" s="21" t="s">
        <v>201</v>
      </c>
      <c r="D110" s="21" t="s">
        <v>73</v>
      </c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BRUSH IT, MUNCH, AND GAG BACK</v>
      </c>
      <c r="C112" s="131"/>
      <c r="D112" s="132"/>
      <c r="E112" s="136" t="str">
        <f>INDEX(Owners!$A:$A,MATCH(B112,Owners!$B:$B,0))</f>
        <v>Howard Bradley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f>A4+2</f>
        <v>20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 t="s">
        <v>61</v>
      </c>
      <c r="C114" s="8" t="s">
        <v>0</v>
      </c>
      <c r="D114" s="8" t="s">
        <v>62</v>
      </c>
      <c r="E114" s="85"/>
      <c r="F114" s="26"/>
      <c r="G114" s="9"/>
      <c r="H114" s="10" t="s">
        <v>397</v>
      </c>
      <c r="I114" s="11"/>
      <c r="J114" s="12"/>
      <c r="K114" s="13" t="s">
        <v>397</v>
      </c>
      <c r="L114" s="14"/>
      <c r="M114" s="12"/>
      <c r="N114" s="13" t="s">
        <v>397</v>
      </c>
      <c r="O114" s="14"/>
      <c r="P114" s="12"/>
      <c r="Q114" s="13" t="s">
        <v>397</v>
      </c>
      <c r="R114" s="14"/>
      <c r="S114" s="12"/>
      <c r="T114" s="13" t="s">
        <v>397</v>
      </c>
      <c r="U114" s="14"/>
      <c r="V114" s="12">
        <v>0</v>
      </c>
      <c r="W114" s="13" t="s">
        <v>397</v>
      </c>
      <c r="X114" s="14">
        <v>3</v>
      </c>
      <c r="Y114" s="12"/>
      <c r="Z114" s="13" t="s">
        <v>397</v>
      </c>
      <c r="AA114" s="14"/>
    </row>
    <row r="115" spans="1:29" ht="30" customHeight="1" x14ac:dyDescent="0.25">
      <c r="B115" s="8" t="s">
        <v>117</v>
      </c>
      <c r="C115" s="8" t="s">
        <v>79</v>
      </c>
      <c r="D115" s="8" t="s">
        <v>64</v>
      </c>
      <c r="E115" s="20"/>
      <c r="F115" s="26"/>
      <c r="G115" s="12"/>
      <c r="H115" s="13" t="s">
        <v>397</v>
      </c>
      <c r="I115" s="15"/>
      <c r="J115" s="12"/>
      <c r="K115" s="13" t="s">
        <v>397</v>
      </c>
      <c r="L115" s="14"/>
      <c r="M115" s="12"/>
      <c r="N115" s="13" t="s">
        <v>397</v>
      </c>
      <c r="O115" s="14">
        <v>1</v>
      </c>
      <c r="P115" s="12"/>
      <c r="Q115" s="13" t="s">
        <v>397</v>
      </c>
      <c r="R115" s="14"/>
      <c r="S115" s="12"/>
      <c r="T115" s="13" t="s">
        <v>397</v>
      </c>
      <c r="U115" s="14"/>
      <c r="V115" s="12">
        <v>0</v>
      </c>
      <c r="W115" s="13" t="s">
        <v>397</v>
      </c>
      <c r="X115" s="14">
        <v>1</v>
      </c>
      <c r="Y115" s="12"/>
      <c r="Z115" s="13" t="s">
        <v>397</v>
      </c>
      <c r="AA115" s="14"/>
    </row>
    <row r="116" spans="1:29" ht="30" customHeight="1" x14ac:dyDescent="0.25">
      <c r="B116" s="8" t="s">
        <v>129</v>
      </c>
      <c r="C116" s="8" t="s">
        <v>79</v>
      </c>
      <c r="D116" s="8" t="s">
        <v>73</v>
      </c>
      <c r="E116" s="20"/>
      <c r="F116" s="26"/>
      <c r="G116" s="12"/>
      <c r="H116" s="13" t="s">
        <v>397</v>
      </c>
      <c r="I116" s="15"/>
      <c r="J116" s="12"/>
      <c r="K116" s="13" t="s">
        <v>397</v>
      </c>
      <c r="L116" s="14">
        <v>1</v>
      </c>
      <c r="M116" s="12"/>
      <c r="N116" s="13" t="s">
        <v>397</v>
      </c>
      <c r="O116" s="14"/>
      <c r="P116" s="12"/>
      <c r="Q116" s="13" t="s">
        <v>397</v>
      </c>
      <c r="R116" s="14"/>
      <c r="S116" s="12"/>
      <c r="T116" s="13" t="s">
        <v>397</v>
      </c>
      <c r="U116" s="14"/>
      <c r="V116" s="12">
        <v>0</v>
      </c>
      <c r="W116" s="13" t="s">
        <v>397</v>
      </c>
      <c r="X116" s="14">
        <v>0</v>
      </c>
      <c r="Y116" s="12"/>
      <c r="Z116" s="13" t="s">
        <v>397</v>
      </c>
      <c r="AA116" s="14"/>
    </row>
    <row r="117" spans="1:29" ht="30" customHeight="1" x14ac:dyDescent="0.25">
      <c r="B117" s="8" t="s">
        <v>183</v>
      </c>
      <c r="C117" s="8" t="s">
        <v>130</v>
      </c>
      <c r="D117" s="8" t="s">
        <v>17</v>
      </c>
      <c r="E117" s="20"/>
      <c r="F117" s="26"/>
      <c r="G117" s="12"/>
      <c r="H117" s="15"/>
      <c r="I117" s="15"/>
      <c r="J117" s="12"/>
      <c r="K117" s="15"/>
      <c r="L117" s="14"/>
      <c r="M117" s="12"/>
      <c r="N117" s="15"/>
      <c r="O117" s="14"/>
      <c r="P117" s="12"/>
      <c r="Q117" s="15"/>
      <c r="R117" s="14"/>
      <c r="S117" s="12"/>
      <c r="T117" s="15"/>
      <c r="U117" s="14"/>
      <c r="V117" s="12">
        <v>0</v>
      </c>
      <c r="W117" s="15"/>
      <c r="X117" s="14"/>
      <c r="Y117" s="12"/>
      <c r="Z117" s="15"/>
      <c r="AA117" s="14"/>
    </row>
    <row r="118" spans="1:29" ht="30" customHeight="1" x14ac:dyDescent="0.25">
      <c r="B118" s="8" t="s">
        <v>148</v>
      </c>
      <c r="C118" s="8" t="s">
        <v>130</v>
      </c>
      <c r="D118" s="8" t="s">
        <v>25</v>
      </c>
      <c r="E118" s="20"/>
      <c r="F118" s="26"/>
      <c r="G118" s="12"/>
      <c r="H118" s="15"/>
      <c r="I118" s="15"/>
      <c r="J118" s="12"/>
      <c r="K118" s="15"/>
      <c r="L118" s="14"/>
      <c r="M118" s="12"/>
      <c r="N118" s="15"/>
      <c r="O118" s="14"/>
      <c r="P118" s="12"/>
      <c r="Q118" s="15"/>
      <c r="R118" s="14"/>
      <c r="S118" s="12"/>
      <c r="T118" s="15"/>
      <c r="U118" s="14"/>
      <c r="V118" s="12">
        <v>0</v>
      </c>
      <c r="W118" s="15"/>
      <c r="X118" s="14"/>
      <c r="Y118" s="12"/>
      <c r="Z118" s="15"/>
      <c r="AA118" s="14"/>
    </row>
    <row r="119" spans="1:29" ht="30" customHeight="1" x14ac:dyDescent="0.25">
      <c r="B119" s="8" t="s">
        <v>189</v>
      </c>
      <c r="C119" s="8" t="s">
        <v>130</v>
      </c>
      <c r="D119" s="8" t="s">
        <v>190</v>
      </c>
      <c r="E119" s="20"/>
      <c r="F119" s="26"/>
      <c r="G119" s="12"/>
      <c r="H119" s="15"/>
      <c r="I119" s="15"/>
      <c r="J119" s="12"/>
      <c r="K119" s="15"/>
      <c r="L119" s="14"/>
      <c r="M119" s="12"/>
      <c r="N119" s="15"/>
      <c r="O119" s="14"/>
      <c r="P119" s="12"/>
      <c r="Q119" s="15"/>
      <c r="R119" s="14"/>
      <c r="S119" s="12"/>
      <c r="T119" s="15"/>
      <c r="U119" s="14"/>
      <c r="V119" s="12">
        <v>0</v>
      </c>
      <c r="W119" s="15"/>
      <c r="X119" s="14"/>
      <c r="Y119" s="12"/>
      <c r="Z119" s="15"/>
      <c r="AA119" s="14"/>
    </row>
    <row r="120" spans="1:29" ht="30" customHeight="1" x14ac:dyDescent="0.25">
      <c r="B120" s="8" t="s">
        <v>304</v>
      </c>
      <c r="C120" s="8" t="s">
        <v>201</v>
      </c>
      <c r="D120" s="8" t="s">
        <v>60</v>
      </c>
      <c r="E120" s="20"/>
      <c r="F120" s="26"/>
      <c r="G120" s="12"/>
      <c r="H120" s="15"/>
      <c r="I120" s="15"/>
      <c r="J120" s="12"/>
      <c r="K120" s="15"/>
      <c r="L120" s="14"/>
      <c r="M120" s="12"/>
      <c r="N120" s="15"/>
      <c r="O120" s="14"/>
      <c r="P120" s="12"/>
      <c r="Q120" s="15"/>
      <c r="R120" s="14"/>
      <c r="S120" s="12"/>
      <c r="T120" s="15"/>
      <c r="U120" s="14"/>
      <c r="V120" s="12">
        <v>1</v>
      </c>
      <c r="W120" s="15"/>
      <c r="X120" s="14"/>
      <c r="Y120" s="12"/>
      <c r="Z120" s="15"/>
      <c r="AA120" s="14"/>
    </row>
    <row r="121" spans="1:29" ht="30" customHeight="1" x14ac:dyDescent="0.25">
      <c r="B121" s="8" t="s">
        <v>281</v>
      </c>
      <c r="C121" s="8" t="s">
        <v>201</v>
      </c>
      <c r="D121" s="8" t="s">
        <v>35</v>
      </c>
      <c r="E121" s="20"/>
      <c r="F121" s="26"/>
      <c r="G121" s="12"/>
      <c r="H121" s="15"/>
      <c r="I121" s="15"/>
      <c r="J121" s="12"/>
      <c r="K121" s="15"/>
      <c r="L121" s="14"/>
      <c r="M121" s="12"/>
      <c r="N121" s="15"/>
      <c r="O121" s="14"/>
      <c r="P121" s="12"/>
      <c r="Q121" s="15"/>
      <c r="R121" s="14"/>
      <c r="S121" s="12"/>
      <c r="T121" s="15"/>
      <c r="U121" s="14"/>
      <c r="V121" s="12">
        <v>0</v>
      </c>
      <c r="W121" s="15"/>
      <c r="X121" s="14"/>
      <c r="Y121" s="12"/>
      <c r="Z121" s="15"/>
      <c r="AA121" s="14"/>
    </row>
    <row r="122" spans="1:29" ht="30" customHeight="1" x14ac:dyDescent="0.25">
      <c r="B122" s="8" t="s">
        <v>256</v>
      </c>
      <c r="C122" s="8" t="s">
        <v>201</v>
      </c>
      <c r="D122" s="8" t="s">
        <v>30</v>
      </c>
      <c r="E122" s="20"/>
      <c r="F122" s="26"/>
      <c r="G122" s="12"/>
      <c r="H122" s="15"/>
      <c r="I122" s="15"/>
      <c r="J122" s="12"/>
      <c r="K122" s="15"/>
      <c r="L122" s="14"/>
      <c r="M122" s="12"/>
      <c r="N122" s="15"/>
      <c r="O122" s="14"/>
      <c r="P122" s="12"/>
      <c r="Q122" s="15"/>
      <c r="R122" s="14"/>
      <c r="S122" s="12"/>
      <c r="T122" s="15"/>
      <c r="U122" s="14"/>
      <c r="V122" s="12">
        <v>0</v>
      </c>
      <c r="W122" s="15"/>
      <c r="X122" s="14"/>
      <c r="Y122" s="12"/>
      <c r="Z122" s="15"/>
      <c r="AA122" s="14"/>
    </row>
    <row r="123" spans="1:29" ht="30" customHeight="1" x14ac:dyDescent="0.25">
      <c r="B123" s="8" t="s">
        <v>297</v>
      </c>
      <c r="C123" s="8" t="s">
        <v>201</v>
      </c>
      <c r="D123" s="8" t="s">
        <v>266</v>
      </c>
      <c r="E123" s="20"/>
      <c r="F123" s="26"/>
      <c r="G123" s="12"/>
      <c r="H123" s="15"/>
      <c r="I123" s="15"/>
      <c r="J123" s="12"/>
      <c r="K123" s="15"/>
      <c r="L123" s="14"/>
      <c r="M123" s="12"/>
      <c r="N123" s="15"/>
      <c r="O123" s="14"/>
      <c r="P123" s="12"/>
      <c r="Q123" s="15"/>
      <c r="R123" s="14"/>
      <c r="S123" s="12"/>
      <c r="T123" s="15"/>
      <c r="U123" s="14"/>
      <c r="V123" s="12">
        <v>0</v>
      </c>
      <c r="W123" s="15"/>
      <c r="X123" s="14"/>
      <c r="Y123" s="12"/>
      <c r="Z123" s="15"/>
      <c r="AA123" s="14"/>
    </row>
    <row r="124" spans="1:29" ht="30" customHeight="1" thickBot="1" x14ac:dyDescent="0.3">
      <c r="B124" s="27" t="s">
        <v>306</v>
      </c>
      <c r="C124" s="27" t="s">
        <v>201</v>
      </c>
      <c r="D124" s="27" t="s">
        <v>27</v>
      </c>
      <c r="E124" s="35"/>
      <c r="F124" s="26"/>
      <c r="G124" s="28"/>
      <c r="H124" s="17"/>
      <c r="I124" s="17"/>
      <c r="J124" s="28"/>
      <c r="K124" s="17"/>
      <c r="L124" s="29"/>
      <c r="M124" s="28"/>
      <c r="N124" s="17"/>
      <c r="O124" s="29"/>
      <c r="P124" s="28"/>
      <c r="Q124" s="17"/>
      <c r="R124" s="29"/>
      <c r="S124" s="28"/>
      <c r="T124" s="17"/>
      <c r="U124" s="29"/>
      <c r="V124" s="28">
        <v>0</v>
      </c>
      <c r="W124" s="17"/>
      <c r="X124" s="29"/>
      <c r="Y124" s="28"/>
      <c r="Z124" s="17"/>
      <c r="AA124" s="29"/>
    </row>
    <row r="125" spans="1:29" ht="30" customHeight="1" thickTop="1" x14ac:dyDescent="0.25">
      <c r="B125" s="30" t="s">
        <v>53</v>
      </c>
      <c r="C125" s="30" t="s">
        <v>0</v>
      </c>
      <c r="D125" s="30" t="s">
        <v>54</v>
      </c>
      <c r="E125" s="36"/>
      <c r="F125" s="31" t="s">
        <v>372</v>
      </c>
      <c r="G125" s="32" t="str">
        <f>IF(SUM(G114:G124)=0,"",SUM(G114:G124))</f>
        <v/>
      </c>
      <c r="H125" s="33"/>
      <c r="I125" s="33"/>
      <c r="J125" s="32" t="str">
        <f>IF(SUM(J114:J124)=0,"",SUM(J114:J124))</f>
        <v/>
      </c>
      <c r="K125" s="33"/>
      <c r="L125" s="34"/>
      <c r="M125" s="32" t="str">
        <f>IF(SUM(M114:M124)=0,"",SUM(M114:M124))</f>
        <v/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>
        <f>IF(SUM(V114:V124)=0,"",SUM(V114:V124))</f>
        <v>1</v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1</v>
      </c>
    </row>
    <row r="126" spans="1:29" ht="30" customHeight="1" x14ac:dyDescent="0.25">
      <c r="B126" s="21" t="s">
        <v>143</v>
      </c>
      <c r="C126" s="21" t="s">
        <v>130</v>
      </c>
      <c r="D126" s="21" t="s">
        <v>8</v>
      </c>
      <c r="E126" s="23"/>
      <c r="F126" s="22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>
        <f>IF(SUM(L114:L116)=0,"",SUM(L114:L116))</f>
        <v>1</v>
      </c>
      <c r="M126" s="12"/>
      <c r="N126" s="15"/>
      <c r="O126" s="15">
        <f>IF(SUM(O114:O116)=0,"",SUM(O114:O116))</f>
        <v>1</v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>
        <f>IF(SUM(X114:X116)=0,"",SUM(X114:X116))</f>
        <v>4</v>
      </c>
      <c r="Y126" s="12"/>
      <c r="Z126" s="15"/>
      <c r="AA126" s="15" t="str">
        <f>IF(SUM(AA114:AA116)=0,"",SUM(AA114:AA116))</f>
        <v/>
      </c>
      <c r="AB126" s="2">
        <f>SUM(G126:AA126)</f>
        <v>6</v>
      </c>
      <c r="AC126" s="3">
        <f>INT(SUM(G126:AA126)/3)</f>
        <v>2</v>
      </c>
    </row>
    <row r="127" spans="1:29" ht="30" customHeight="1" thickBot="1" x14ac:dyDescent="0.3">
      <c r="B127" s="21" t="s">
        <v>188</v>
      </c>
      <c r="C127" s="21" t="s">
        <v>130</v>
      </c>
      <c r="D127" s="21" t="s">
        <v>68</v>
      </c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 t="s">
        <v>303</v>
      </c>
      <c r="C128" s="21" t="s">
        <v>201</v>
      </c>
      <c r="D128" s="21" t="s">
        <v>273</v>
      </c>
      <c r="E128" s="24"/>
      <c r="F128" s="18"/>
      <c r="G128" s="124">
        <f>IF((AB125-AC126)&lt;0,0,AB125-AC126)</f>
        <v>0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 t="s">
        <v>310</v>
      </c>
      <c r="C129" s="21" t="s">
        <v>201</v>
      </c>
      <c r="D129" s="21" t="s">
        <v>311</v>
      </c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 t="s">
        <v>308</v>
      </c>
      <c r="C130" s="21" t="s">
        <v>201</v>
      </c>
      <c r="D130" s="21" t="s">
        <v>206</v>
      </c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 t="s">
        <v>312</v>
      </c>
      <c r="C131" s="21" t="s">
        <v>201</v>
      </c>
      <c r="D131" s="21" t="s">
        <v>41</v>
      </c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f>A1</f>
        <v>3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3</v>
      </c>
      <c r="F133" s="143"/>
      <c r="G133" s="143"/>
      <c r="H133" s="143"/>
      <c r="I133" s="143"/>
      <c r="J133" s="144">
        <f>INDEX(Diary!$C:$C,MATCH(A133,Diary!$A:$A,0))</f>
        <v>41904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AJAX TREESDOWN</v>
      </c>
      <c r="C135" s="131"/>
      <c r="D135" s="132"/>
      <c r="E135" s="136" t="str">
        <f>INDEX(Owners!$A:$A,MATCH(B135,Owners!$B:$B,0))</f>
        <v>Martin Tarbuck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f>A4+3</f>
        <v>21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 t="s">
        <v>21</v>
      </c>
      <c r="C137" s="8" t="s">
        <v>0</v>
      </c>
      <c r="D137" s="8" t="s">
        <v>22</v>
      </c>
      <c r="E137" s="84"/>
      <c r="F137" s="26"/>
      <c r="G137" s="9"/>
      <c r="H137" s="10" t="s">
        <v>397</v>
      </c>
      <c r="I137" s="11"/>
      <c r="J137" s="12"/>
      <c r="K137" s="13" t="s">
        <v>397</v>
      </c>
      <c r="L137" s="14"/>
      <c r="M137" s="12"/>
      <c r="N137" s="13" t="s">
        <v>397</v>
      </c>
      <c r="O137" s="14"/>
      <c r="P137" s="12"/>
      <c r="Q137" s="13" t="s">
        <v>397</v>
      </c>
      <c r="R137" s="14"/>
      <c r="S137" s="12"/>
      <c r="T137" s="13" t="s">
        <v>397</v>
      </c>
      <c r="U137" s="14"/>
      <c r="V137" s="12">
        <v>0</v>
      </c>
      <c r="W137" s="13" t="s">
        <v>397</v>
      </c>
      <c r="X137" s="14">
        <v>2</v>
      </c>
      <c r="Y137" s="12"/>
      <c r="Z137" s="13" t="s">
        <v>397</v>
      </c>
      <c r="AA137" s="14"/>
    </row>
    <row r="138" spans="1:28" ht="30" customHeight="1" x14ac:dyDescent="0.25">
      <c r="B138" s="8" t="s">
        <v>124</v>
      </c>
      <c r="C138" s="8" t="s">
        <v>79</v>
      </c>
      <c r="D138" s="8" t="s">
        <v>49</v>
      </c>
      <c r="E138" s="8"/>
      <c r="F138" s="26"/>
      <c r="G138" s="12"/>
      <c r="H138" s="13" t="s">
        <v>397</v>
      </c>
      <c r="I138" s="15"/>
      <c r="J138" s="12"/>
      <c r="K138" s="13" t="s">
        <v>397</v>
      </c>
      <c r="L138" s="14"/>
      <c r="M138" s="12"/>
      <c r="N138" s="13" t="s">
        <v>397</v>
      </c>
      <c r="O138" s="14"/>
      <c r="P138" s="12"/>
      <c r="Q138" s="13" t="s">
        <v>397</v>
      </c>
      <c r="R138" s="14"/>
      <c r="S138" s="12"/>
      <c r="T138" s="13" t="s">
        <v>397</v>
      </c>
      <c r="U138" s="14"/>
      <c r="V138" s="12">
        <v>0</v>
      </c>
      <c r="W138" s="13" t="s">
        <v>397</v>
      </c>
      <c r="X138" s="14">
        <v>2</v>
      </c>
      <c r="Y138" s="12"/>
      <c r="Z138" s="13" t="s">
        <v>397</v>
      </c>
      <c r="AA138" s="14"/>
    </row>
    <row r="139" spans="1:28" ht="30" customHeight="1" x14ac:dyDescent="0.25">
      <c r="B139" s="8" t="s">
        <v>115</v>
      </c>
      <c r="C139" s="8" t="s">
        <v>79</v>
      </c>
      <c r="D139" s="8" t="s">
        <v>39</v>
      </c>
      <c r="E139" s="8"/>
      <c r="F139" s="26"/>
      <c r="G139" s="12"/>
      <c r="H139" s="13" t="s">
        <v>397</v>
      </c>
      <c r="I139" s="15">
        <v>2</v>
      </c>
      <c r="J139" s="12"/>
      <c r="K139" s="13" t="s">
        <v>397</v>
      </c>
      <c r="L139" s="14"/>
      <c r="M139" s="12"/>
      <c r="N139" s="13" t="s">
        <v>397</v>
      </c>
      <c r="O139" s="14"/>
      <c r="P139" s="12"/>
      <c r="Q139" s="13" t="s">
        <v>397</v>
      </c>
      <c r="R139" s="14"/>
      <c r="S139" s="12"/>
      <c r="T139" s="13" t="s">
        <v>397</v>
      </c>
      <c r="U139" s="14"/>
      <c r="V139" s="12">
        <v>0</v>
      </c>
      <c r="W139" s="13" t="s">
        <v>397</v>
      </c>
      <c r="X139" s="14">
        <v>2</v>
      </c>
      <c r="Y139" s="12"/>
      <c r="Z139" s="13" t="s">
        <v>397</v>
      </c>
      <c r="AA139" s="14"/>
    </row>
    <row r="140" spans="1:28" ht="30" customHeight="1" x14ac:dyDescent="0.25">
      <c r="B140" s="8" t="s">
        <v>160</v>
      </c>
      <c r="C140" s="8" t="s">
        <v>130</v>
      </c>
      <c r="D140" s="8" t="s">
        <v>66</v>
      </c>
      <c r="E140" s="8"/>
      <c r="F140" s="26"/>
      <c r="G140" s="12"/>
      <c r="H140" s="15"/>
      <c r="I140" s="15"/>
      <c r="J140" s="12"/>
      <c r="K140" s="15"/>
      <c r="L140" s="14"/>
      <c r="M140" s="12"/>
      <c r="N140" s="15"/>
      <c r="O140" s="14"/>
      <c r="P140" s="12"/>
      <c r="Q140" s="15"/>
      <c r="R140" s="14"/>
      <c r="S140" s="12"/>
      <c r="T140" s="15"/>
      <c r="U140" s="14"/>
      <c r="V140" s="12">
        <v>0</v>
      </c>
      <c r="W140" s="15"/>
      <c r="X140" s="14"/>
      <c r="Y140" s="12"/>
      <c r="Z140" s="15"/>
      <c r="AA140" s="14"/>
    </row>
    <row r="141" spans="1:28" ht="30" customHeight="1" x14ac:dyDescent="0.25">
      <c r="B141" s="8" t="s">
        <v>200</v>
      </c>
      <c r="C141" s="8" t="s">
        <v>130</v>
      </c>
      <c r="D141" s="8" t="s">
        <v>52</v>
      </c>
      <c r="E141" s="8"/>
      <c r="F141" s="26"/>
      <c r="G141" s="12"/>
      <c r="H141" s="15"/>
      <c r="I141" s="15"/>
      <c r="J141" s="12">
        <v>1</v>
      </c>
      <c r="K141" s="15"/>
      <c r="L141" s="14"/>
      <c r="M141" s="12"/>
      <c r="N141" s="15"/>
      <c r="O141" s="14"/>
      <c r="P141" s="12"/>
      <c r="Q141" s="15"/>
      <c r="R141" s="14"/>
      <c r="S141" s="12"/>
      <c r="T141" s="15"/>
      <c r="U141" s="14"/>
      <c r="V141" s="12">
        <v>0</v>
      </c>
      <c r="W141" s="15"/>
      <c r="X141" s="14"/>
      <c r="Y141" s="12"/>
      <c r="Z141" s="15"/>
      <c r="AA141" s="14"/>
    </row>
    <row r="142" spans="1:28" ht="30" customHeight="1" x14ac:dyDescent="0.25">
      <c r="B142" s="8" t="s">
        <v>136</v>
      </c>
      <c r="C142" s="8" t="s">
        <v>130</v>
      </c>
      <c r="D142" s="8" t="s">
        <v>137</v>
      </c>
      <c r="E142" s="8"/>
      <c r="F142" s="26"/>
      <c r="G142" s="12"/>
      <c r="H142" s="15"/>
      <c r="I142" s="15"/>
      <c r="J142" s="12"/>
      <c r="K142" s="15"/>
      <c r="L142" s="14"/>
      <c r="M142" s="12"/>
      <c r="N142" s="15"/>
      <c r="O142" s="14"/>
      <c r="P142" s="12"/>
      <c r="Q142" s="15"/>
      <c r="R142" s="14"/>
      <c r="S142" s="12"/>
      <c r="T142" s="15"/>
      <c r="U142" s="14"/>
      <c r="V142" s="12">
        <v>0</v>
      </c>
      <c r="W142" s="15"/>
      <c r="X142" s="14"/>
      <c r="Y142" s="12"/>
      <c r="Z142" s="15"/>
      <c r="AA142" s="14"/>
    </row>
    <row r="143" spans="1:28" ht="30" customHeight="1" x14ac:dyDescent="0.25">
      <c r="B143" s="8" t="s">
        <v>228</v>
      </c>
      <c r="C143" s="8" t="s">
        <v>201</v>
      </c>
      <c r="D143" s="8" t="s">
        <v>57</v>
      </c>
      <c r="E143" s="8"/>
      <c r="F143" s="26"/>
      <c r="G143" s="12"/>
      <c r="H143" s="15"/>
      <c r="I143" s="15"/>
      <c r="J143" s="12"/>
      <c r="K143" s="15"/>
      <c r="L143" s="14"/>
      <c r="M143" s="12"/>
      <c r="N143" s="15"/>
      <c r="O143" s="14"/>
      <c r="P143" s="12"/>
      <c r="Q143" s="15"/>
      <c r="R143" s="14"/>
      <c r="S143" s="12"/>
      <c r="T143" s="15"/>
      <c r="U143" s="14"/>
      <c r="V143" s="12">
        <v>0</v>
      </c>
      <c r="W143" s="15"/>
      <c r="X143" s="14"/>
      <c r="Y143" s="12"/>
      <c r="Z143" s="15"/>
      <c r="AA143" s="14"/>
    </row>
    <row r="144" spans="1:28" ht="30" customHeight="1" x14ac:dyDescent="0.25">
      <c r="B144" s="8" t="s">
        <v>209</v>
      </c>
      <c r="C144" s="8" t="s">
        <v>201</v>
      </c>
      <c r="D144" s="8" t="s">
        <v>39</v>
      </c>
      <c r="E144" s="8"/>
      <c r="F144" s="26"/>
      <c r="G144" s="12"/>
      <c r="H144" s="15"/>
      <c r="I144" s="15"/>
      <c r="J144" s="12"/>
      <c r="K144" s="15"/>
      <c r="L144" s="14"/>
      <c r="M144" s="12"/>
      <c r="N144" s="15"/>
      <c r="O144" s="14"/>
      <c r="P144" s="12"/>
      <c r="Q144" s="15"/>
      <c r="R144" s="14"/>
      <c r="S144" s="12"/>
      <c r="T144" s="15"/>
      <c r="U144" s="14"/>
      <c r="V144" s="12">
        <v>0</v>
      </c>
      <c r="W144" s="15"/>
      <c r="X144" s="14"/>
      <c r="Y144" s="12"/>
      <c r="Z144" s="15"/>
      <c r="AA144" s="14"/>
    </row>
    <row r="145" spans="1:29" ht="30" customHeight="1" x14ac:dyDescent="0.25">
      <c r="B145" s="8" t="s">
        <v>291</v>
      </c>
      <c r="C145" s="8" t="s">
        <v>201</v>
      </c>
      <c r="D145" s="8" t="s">
        <v>17</v>
      </c>
      <c r="E145" s="8"/>
      <c r="F145" s="26"/>
      <c r="G145" s="12"/>
      <c r="H145" s="15"/>
      <c r="I145" s="15"/>
      <c r="J145" s="12">
        <v>1</v>
      </c>
      <c r="K145" s="15"/>
      <c r="L145" s="14"/>
      <c r="M145" s="12"/>
      <c r="N145" s="15"/>
      <c r="O145" s="14"/>
      <c r="P145" s="12"/>
      <c r="Q145" s="15"/>
      <c r="R145" s="14"/>
      <c r="S145" s="12"/>
      <c r="T145" s="15"/>
      <c r="U145" s="14"/>
      <c r="V145" s="12">
        <v>0</v>
      </c>
      <c r="W145" s="15"/>
      <c r="X145" s="14"/>
      <c r="Y145" s="12"/>
      <c r="Z145" s="15"/>
      <c r="AA145" s="14"/>
    </row>
    <row r="146" spans="1:29" ht="30" customHeight="1" x14ac:dyDescent="0.25">
      <c r="B146" s="8" t="s">
        <v>299</v>
      </c>
      <c r="C146" s="8" t="s">
        <v>201</v>
      </c>
      <c r="D146" s="8" t="s">
        <v>47</v>
      </c>
      <c r="E146" s="8"/>
      <c r="F146" s="26"/>
      <c r="G146" s="12"/>
      <c r="H146" s="15"/>
      <c r="I146" s="15"/>
      <c r="J146" s="12"/>
      <c r="K146" s="15"/>
      <c r="L146" s="14"/>
      <c r="M146" s="12"/>
      <c r="N146" s="15"/>
      <c r="O146" s="14"/>
      <c r="P146" s="12"/>
      <c r="Q146" s="15"/>
      <c r="R146" s="14"/>
      <c r="S146" s="12"/>
      <c r="T146" s="15"/>
      <c r="U146" s="14"/>
      <c r="V146" s="12">
        <v>1</v>
      </c>
      <c r="W146" s="15"/>
      <c r="X146" s="14"/>
      <c r="Y146" s="12"/>
      <c r="Z146" s="15"/>
      <c r="AA146" s="14"/>
    </row>
    <row r="147" spans="1:29" ht="30" customHeight="1" thickBot="1" x14ac:dyDescent="0.3">
      <c r="B147" s="27" t="s">
        <v>279</v>
      </c>
      <c r="C147" s="27" t="s">
        <v>201</v>
      </c>
      <c r="D147" s="27" t="s">
        <v>68</v>
      </c>
      <c r="E147" s="27"/>
      <c r="F147" s="26"/>
      <c r="G147" s="28"/>
      <c r="H147" s="17"/>
      <c r="I147" s="17"/>
      <c r="J147" s="28"/>
      <c r="K147" s="17"/>
      <c r="L147" s="29"/>
      <c r="M147" s="28"/>
      <c r="N147" s="17"/>
      <c r="O147" s="29"/>
      <c r="P147" s="28"/>
      <c r="Q147" s="17"/>
      <c r="R147" s="29"/>
      <c r="S147" s="28"/>
      <c r="T147" s="17"/>
      <c r="U147" s="29"/>
      <c r="V147" s="28">
        <v>0</v>
      </c>
      <c r="W147" s="17"/>
      <c r="X147" s="29"/>
      <c r="Y147" s="28"/>
      <c r="Z147" s="17"/>
      <c r="AA147" s="29"/>
    </row>
    <row r="148" spans="1:29" ht="30" customHeight="1" thickTop="1" x14ac:dyDescent="0.25">
      <c r="B148" s="30" t="s">
        <v>36</v>
      </c>
      <c r="C148" s="30" t="s">
        <v>0</v>
      </c>
      <c r="D148" s="30" t="s">
        <v>37</v>
      </c>
      <c r="E148" s="30"/>
      <c r="F148" s="31" t="s">
        <v>372</v>
      </c>
      <c r="G148" s="32" t="str">
        <f>IF(SUM(G137:G147)=0,"",SUM(G137:G147))</f>
        <v/>
      </c>
      <c r="H148" s="33"/>
      <c r="I148" s="33"/>
      <c r="J148" s="32">
        <f>IF(SUM(J137:J147)=0,"",SUM(J137:J147))</f>
        <v>2</v>
      </c>
      <c r="K148" s="33"/>
      <c r="L148" s="34"/>
      <c r="M148" s="32" t="str">
        <f>IF(SUM(M137:M147)=0,"",SUM(M137:M147))</f>
        <v/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>
        <f>IF(SUM(V137:V147)=0,"",SUM(V137:V147))</f>
        <v>1</v>
      </c>
      <c r="W148" s="33"/>
      <c r="X148" s="34"/>
      <c r="Y148" s="32" t="str">
        <f>IF(SUM(Y137:Y147)=0,"",SUM(Y137:Y147))</f>
        <v/>
      </c>
      <c r="Z148" s="33"/>
      <c r="AA148" s="34"/>
      <c r="AB148" s="2">
        <f>SUM(G148:AA148)</f>
        <v>3</v>
      </c>
    </row>
    <row r="149" spans="1:29" ht="30" customHeight="1" x14ac:dyDescent="0.25">
      <c r="B149" s="21" t="s">
        <v>103</v>
      </c>
      <c r="C149" s="21" t="s">
        <v>79</v>
      </c>
      <c r="D149" s="21" t="s">
        <v>66</v>
      </c>
      <c r="E149" s="21"/>
      <c r="F149" s="22" t="s">
        <v>375</v>
      </c>
      <c r="G149" s="12"/>
      <c r="H149" s="15"/>
      <c r="I149" s="15">
        <f>IF(SUM(I137:I139)=0,"",SUM(I137:I139))</f>
        <v>2</v>
      </c>
      <c r="J149" s="12"/>
      <c r="K149" s="15"/>
      <c r="L149" s="15" t="str">
        <f>IF(SUM(L137:L139)=0,"",SUM(L137:L139))</f>
        <v/>
      </c>
      <c r="M149" s="12"/>
      <c r="N149" s="15"/>
      <c r="O149" s="15" t="str">
        <f>IF(SUM(O137:O139)=0,"",SUM(O137:O139))</f>
        <v/>
      </c>
      <c r="P149" s="12"/>
      <c r="Q149" s="15"/>
      <c r="R149" s="15" t="str">
        <f>IF(SUM(R137:R139)=0,"",SUM(R137:R139))</f>
        <v/>
      </c>
      <c r="S149" s="12"/>
      <c r="T149" s="15"/>
      <c r="U149" s="15" t="str">
        <f>IF(SUM(U137:U139)=0,"",SUM(U137:U139))</f>
        <v/>
      </c>
      <c r="V149" s="12"/>
      <c r="W149" s="15"/>
      <c r="X149" s="15">
        <f>IF(SUM(X137:X139)=0,"",SUM(X137:X139))</f>
        <v>6</v>
      </c>
      <c r="Y149" s="12"/>
      <c r="Z149" s="15"/>
      <c r="AA149" s="15" t="str">
        <f>IF(SUM(AA137:AA139)=0,"",SUM(AA137:AA139))</f>
        <v/>
      </c>
      <c r="AB149" s="2">
        <f>SUM(G149:AA149)</f>
        <v>8</v>
      </c>
      <c r="AC149" s="3">
        <f>INT(SUM(G149:AA149)/3)</f>
        <v>2</v>
      </c>
    </row>
    <row r="150" spans="1:29" ht="30" customHeight="1" thickBot="1" x14ac:dyDescent="0.3">
      <c r="B150" s="21" t="s">
        <v>80</v>
      </c>
      <c r="C150" s="21" t="s">
        <v>79</v>
      </c>
      <c r="D150" s="21" t="s">
        <v>25</v>
      </c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 t="s">
        <v>131</v>
      </c>
      <c r="C151" s="21" t="s">
        <v>130</v>
      </c>
      <c r="D151" s="21" t="s">
        <v>44</v>
      </c>
      <c r="E151" s="21"/>
      <c r="F151" s="18"/>
      <c r="G151" s="124">
        <f>IF((AB148-AC149)&lt;0,0,AB148-AC149)</f>
        <v>1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 t="s">
        <v>278</v>
      </c>
      <c r="C152" s="21" t="s">
        <v>201</v>
      </c>
      <c r="D152" s="21" t="s">
        <v>78</v>
      </c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 t="s">
        <v>242</v>
      </c>
      <c r="C153" s="21" t="s">
        <v>201</v>
      </c>
      <c r="D153" s="21" t="s">
        <v>71</v>
      </c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 t="s">
        <v>259</v>
      </c>
      <c r="C154" s="21" t="s">
        <v>201</v>
      </c>
      <c r="D154" s="21" t="s">
        <v>5</v>
      </c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CHICAGO SAUSAGE KINGS</v>
      </c>
      <c r="C156" s="131"/>
      <c r="D156" s="132"/>
      <c r="E156" s="136" t="str">
        <f>INDEX(Owners!$A:$A,MATCH(B156,Owners!$B:$B,0))</f>
        <v>Paul Greenwood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f>A4+3</f>
        <v>21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 t="s">
        <v>56</v>
      </c>
      <c r="C158" s="8" t="s">
        <v>0</v>
      </c>
      <c r="D158" s="8" t="s">
        <v>57</v>
      </c>
      <c r="E158" s="85"/>
      <c r="F158" s="26"/>
      <c r="G158" s="9"/>
      <c r="H158" s="10" t="s">
        <v>397</v>
      </c>
      <c r="I158" s="11"/>
      <c r="J158" s="12"/>
      <c r="K158" s="13" t="s">
        <v>397</v>
      </c>
      <c r="L158" s="14"/>
      <c r="M158" s="12"/>
      <c r="N158" s="13" t="s">
        <v>397</v>
      </c>
      <c r="O158" s="14"/>
      <c r="P158" s="12"/>
      <c r="Q158" s="13" t="s">
        <v>397</v>
      </c>
      <c r="R158" s="14"/>
      <c r="S158" s="12"/>
      <c r="T158" s="13" t="s">
        <v>397</v>
      </c>
      <c r="U158" s="14"/>
      <c r="V158" s="12">
        <v>0</v>
      </c>
      <c r="W158" s="13" t="s">
        <v>397</v>
      </c>
      <c r="X158" s="14">
        <v>0</v>
      </c>
      <c r="Y158" s="12"/>
      <c r="Z158" s="13" t="s">
        <v>397</v>
      </c>
      <c r="AA158" s="14"/>
    </row>
    <row r="159" spans="1:29" ht="30" customHeight="1" x14ac:dyDescent="0.25">
      <c r="B159" s="8" t="s">
        <v>88</v>
      </c>
      <c r="C159" s="8" t="s">
        <v>79</v>
      </c>
      <c r="D159" s="8" t="s">
        <v>25</v>
      </c>
      <c r="E159" s="20"/>
      <c r="F159" s="26"/>
      <c r="G159" s="12"/>
      <c r="H159" s="13" t="s">
        <v>397</v>
      </c>
      <c r="I159" s="15"/>
      <c r="J159" s="12"/>
      <c r="K159" s="13" t="s">
        <v>397</v>
      </c>
      <c r="L159" s="14">
        <v>1</v>
      </c>
      <c r="M159" s="12"/>
      <c r="N159" s="13" t="s">
        <v>397</v>
      </c>
      <c r="O159" s="14"/>
      <c r="P159" s="12"/>
      <c r="Q159" s="13" t="s">
        <v>397</v>
      </c>
      <c r="R159" s="14"/>
      <c r="S159" s="12"/>
      <c r="T159" s="13" t="s">
        <v>397</v>
      </c>
      <c r="U159" s="14"/>
      <c r="V159" s="12">
        <v>0</v>
      </c>
      <c r="W159" s="13" t="s">
        <v>397</v>
      </c>
      <c r="X159" s="14">
        <v>1</v>
      </c>
      <c r="Y159" s="12"/>
      <c r="Z159" s="13" t="s">
        <v>397</v>
      </c>
      <c r="AA159" s="14"/>
    </row>
    <row r="160" spans="1:29" ht="30" customHeight="1" x14ac:dyDescent="0.25">
      <c r="B160" s="8" t="s">
        <v>81</v>
      </c>
      <c r="C160" s="8" t="s">
        <v>79</v>
      </c>
      <c r="D160" s="8" t="s">
        <v>25</v>
      </c>
      <c r="E160" s="20"/>
      <c r="F160" s="26"/>
      <c r="G160" s="12"/>
      <c r="H160" s="13" t="s">
        <v>397</v>
      </c>
      <c r="I160" s="15"/>
      <c r="J160" s="12"/>
      <c r="K160" s="13" t="s">
        <v>397</v>
      </c>
      <c r="L160" s="14">
        <v>1</v>
      </c>
      <c r="M160" s="12"/>
      <c r="N160" s="13" t="s">
        <v>397</v>
      </c>
      <c r="O160" s="14"/>
      <c r="P160" s="12"/>
      <c r="Q160" s="13" t="s">
        <v>397</v>
      </c>
      <c r="R160" s="14"/>
      <c r="S160" s="12"/>
      <c r="T160" s="13" t="s">
        <v>397</v>
      </c>
      <c r="U160" s="14"/>
      <c r="V160" s="12">
        <v>0</v>
      </c>
      <c r="W160" s="13" t="s">
        <v>397</v>
      </c>
      <c r="X160" s="14">
        <v>1</v>
      </c>
      <c r="Y160" s="12"/>
      <c r="Z160" s="13" t="s">
        <v>397</v>
      </c>
      <c r="AA160" s="14"/>
    </row>
    <row r="161" spans="2:29" ht="30" customHeight="1" x14ac:dyDescent="0.25">
      <c r="B161" s="8" t="s">
        <v>164</v>
      </c>
      <c r="C161" s="8" t="s">
        <v>130</v>
      </c>
      <c r="D161" s="8" t="s">
        <v>8</v>
      </c>
      <c r="E161" s="20"/>
      <c r="F161" s="26"/>
      <c r="G161" s="12"/>
      <c r="H161" s="15"/>
      <c r="I161" s="15"/>
      <c r="J161" s="12"/>
      <c r="K161" s="15"/>
      <c r="L161" s="14"/>
      <c r="M161" s="12"/>
      <c r="N161" s="15"/>
      <c r="O161" s="14"/>
      <c r="P161" s="12"/>
      <c r="Q161" s="15"/>
      <c r="R161" s="14"/>
      <c r="S161" s="12"/>
      <c r="T161" s="15"/>
      <c r="U161" s="14"/>
      <c r="V161" s="12">
        <v>0</v>
      </c>
      <c r="W161" s="15"/>
      <c r="X161" s="14"/>
      <c r="Y161" s="12"/>
      <c r="Z161" s="15"/>
      <c r="AA161" s="14"/>
    </row>
    <row r="162" spans="2:29" ht="30" customHeight="1" x14ac:dyDescent="0.25">
      <c r="B162" s="8" t="s">
        <v>168</v>
      </c>
      <c r="C162" s="8" t="s">
        <v>130</v>
      </c>
      <c r="D162" s="8" t="s">
        <v>2</v>
      </c>
      <c r="E162" s="20"/>
      <c r="F162" s="26"/>
      <c r="G162" s="12"/>
      <c r="H162" s="15"/>
      <c r="I162" s="15"/>
      <c r="J162" s="12">
        <v>1</v>
      </c>
      <c r="K162" s="15"/>
      <c r="L162" s="14"/>
      <c r="M162" s="12"/>
      <c r="N162" s="15"/>
      <c r="O162" s="14"/>
      <c r="P162" s="12"/>
      <c r="Q162" s="15"/>
      <c r="R162" s="14"/>
      <c r="S162" s="12"/>
      <c r="T162" s="15"/>
      <c r="U162" s="14"/>
      <c r="V162" s="12">
        <v>1</v>
      </c>
      <c r="W162" s="15"/>
      <c r="X162" s="14"/>
      <c r="Y162" s="12"/>
      <c r="Z162" s="15"/>
      <c r="AA162" s="14"/>
    </row>
    <row r="163" spans="2:29" ht="30" customHeight="1" x14ac:dyDescent="0.25">
      <c r="B163" s="8" t="s">
        <v>133</v>
      </c>
      <c r="C163" s="8" t="s">
        <v>130</v>
      </c>
      <c r="D163" s="8" t="s">
        <v>11</v>
      </c>
      <c r="E163" s="20"/>
      <c r="F163" s="26"/>
      <c r="G163" s="12"/>
      <c r="H163" s="15"/>
      <c r="I163" s="15"/>
      <c r="J163" s="12"/>
      <c r="K163" s="15"/>
      <c r="L163" s="14"/>
      <c r="M163" s="12"/>
      <c r="N163" s="15"/>
      <c r="O163" s="14"/>
      <c r="P163" s="12"/>
      <c r="Q163" s="15"/>
      <c r="R163" s="14"/>
      <c r="S163" s="12"/>
      <c r="T163" s="15"/>
      <c r="U163" s="14"/>
      <c r="V163" s="12">
        <v>0</v>
      </c>
      <c r="W163" s="15"/>
      <c r="X163" s="14"/>
      <c r="Y163" s="12"/>
      <c r="Z163" s="15"/>
      <c r="AA163" s="14"/>
    </row>
    <row r="164" spans="2:29" ht="30" customHeight="1" x14ac:dyDescent="0.25">
      <c r="B164" s="8" t="s">
        <v>293</v>
      </c>
      <c r="C164" s="8" t="s">
        <v>201</v>
      </c>
      <c r="D164" s="8" t="s">
        <v>60</v>
      </c>
      <c r="E164" s="20"/>
      <c r="F164" s="26"/>
      <c r="G164" s="12"/>
      <c r="H164" s="15"/>
      <c r="I164" s="15"/>
      <c r="J164" s="12"/>
      <c r="K164" s="15"/>
      <c r="L164" s="14"/>
      <c r="M164" s="12"/>
      <c r="N164" s="15"/>
      <c r="O164" s="14"/>
      <c r="P164" s="12"/>
      <c r="Q164" s="15"/>
      <c r="R164" s="14"/>
      <c r="S164" s="12"/>
      <c r="T164" s="15"/>
      <c r="U164" s="14"/>
      <c r="V164" s="12">
        <v>0</v>
      </c>
      <c r="W164" s="15"/>
      <c r="X164" s="14"/>
      <c r="Y164" s="12"/>
      <c r="Z164" s="15"/>
      <c r="AA164" s="14"/>
    </row>
    <row r="165" spans="2:29" ht="30" customHeight="1" x14ac:dyDescent="0.25">
      <c r="B165" s="8" t="s">
        <v>214</v>
      </c>
      <c r="C165" s="8" t="s">
        <v>201</v>
      </c>
      <c r="D165" s="8" t="s">
        <v>211</v>
      </c>
      <c r="E165" s="20"/>
      <c r="F165" s="26"/>
      <c r="G165" s="12"/>
      <c r="H165" s="15"/>
      <c r="I165" s="15"/>
      <c r="J165" s="12"/>
      <c r="K165" s="15"/>
      <c r="L165" s="14"/>
      <c r="M165" s="12"/>
      <c r="N165" s="15"/>
      <c r="O165" s="14"/>
      <c r="P165" s="12"/>
      <c r="Q165" s="15"/>
      <c r="R165" s="14"/>
      <c r="S165" s="12"/>
      <c r="T165" s="15"/>
      <c r="U165" s="14"/>
      <c r="V165" s="12">
        <v>0</v>
      </c>
      <c r="W165" s="15"/>
      <c r="X165" s="14"/>
      <c r="Y165" s="12"/>
      <c r="Z165" s="15"/>
      <c r="AA165" s="14"/>
    </row>
    <row r="166" spans="2:29" ht="30" customHeight="1" x14ac:dyDescent="0.25">
      <c r="B166" s="8" t="s">
        <v>225</v>
      </c>
      <c r="C166" s="8" t="s">
        <v>201</v>
      </c>
      <c r="D166" s="8" t="s">
        <v>49</v>
      </c>
      <c r="E166" s="20"/>
      <c r="F166" s="26"/>
      <c r="G166" s="12"/>
      <c r="H166" s="15"/>
      <c r="I166" s="15"/>
      <c r="J166" s="12"/>
      <c r="K166" s="15"/>
      <c r="L166" s="14"/>
      <c r="M166" s="12"/>
      <c r="N166" s="15"/>
      <c r="O166" s="14"/>
      <c r="P166" s="12"/>
      <c r="Q166" s="15"/>
      <c r="R166" s="14"/>
      <c r="S166" s="12"/>
      <c r="T166" s="15"/>
      <c r="U166" s="14"/>
      <c r="V166" s="12">
        <v>1</v>
      </c>
      <c r="W166" s="15"/>
      <c r="X166" s="14"/>
      <c r="Y166" s="12"/>
      <c r="Z166" s="15"/>
      <c r="AA166" s="14"/>
    </row>
    <row r="167" spans="2:29" ht="30" customHeight="1" x14ac:dyDescent="0.25">
      <c r="B167" s="8" t="s">
        <v>296</v>
      </c>
      <c r="C167" s="8" t="s">
        <v>201</v>
      </c>
      <c r="D167" s="8" t="s">
        <v>64</v>
      </c>
      <c r="E167" s="20"/>
      <c r="F167" s="26"/>
      <c r="G167" s="12"/>
      <c r="H167" s="15"/>
      <c r="I167" s="15"/>
      <c r="J167" s="12"/>
      <c r="K167" s="15"/>
      <c r="L167" s="14"/>
      <c r="M167" s="12"/>
      <c r="N167" s="15"/>
      <c r="O167" s="14"/>
      <c r="P167" s="12"/>
      <c r="Q167" s="15"/>
      <c r="R167" s="14"/>
      <c r="S167" s="12"/>
      <c r="T167" s="15"/>
      <c r="U167" s="14"/>
      <c r="V167" s="12">
        <v>1</v>
      </c>
      <c r="W167" s="15"/>
      <c r="X167" s="14"/>
      <c r="Y167" s="12"/>
      <c r="Z167" s="15"/>
      <c r="AA167" s="14"/>
    </row>
    <row r="168" spans="2:29" ht="30" customHeight="1" thickBot="1" x14ac:dyDescent="0.3">
      <c r="B168" s="27" t="s">
        <v>227</v>
      </c>
      <c r="C168" s="27" t="s">
        <v>201</v>
      </c>
      <c r="D168" s="27" t="s">
        <v>187</v>
      </c>
      <c r="E168" s="35"/>
      <c r="F168" s="26"/>
      <c r="G168" s="28"/>
      <c r="H168" s="17"/>
      <c r="I168" s="17"/>
      <c r="J168" s="28"/>
      <c r="K168" s="17"/>
      <c r="L168" s="29"/>
      <c r="M168" s="28"/>
      <c r="N168" s="17"/>
      <c r="O168" s="29"/>
      <c r="P168" s="28"/>
      <c r="Q168" s="17"/>
      <c r="R168" s="29"/>
      <c r="S168" s="28"/>
      <c r="T168" s="17"/>
      <c r="U168" s="29"/>
      <c r="V168" s="28">
        <v>0</v>
      </c>
      <c r="W168" s="17"/>
      <c r="X168" s="29"/>
      <c r="Y168" s="28"/>
      <c r="Z168" s="17"/>
      <c r="AA168" s="29"/>
    </row>
    <row r="169" spans="2:29" ht="30" customHeight="1" thickTop="1" x14ac:dyDescent="0.25">
      <c r="B169" s="30" t="s">
        <v>59</v>
      </c>
      <c r="C169" s="30" t="s">
        <v>0</v>
      </c>
      <c r="D169" s="30" t="s">
        <v>60</v>
      </c>
      <c r="E169" s="36"/>
      <c r="F169" s="31" t="s">
        <v>372</v>
      </c>
      <c r="G169" s="32" t="str">
        <f>IF(SUM(G158:G168)=0,"",SUM(G158:G168))</f>
        <v/>
      </c>
      <c r="H169" s="33"/>
      <c r="I169" s="33"/>
      <c r="J169" s="32">
        <f>IF(SUM(J158:J168)=0,"",SUM(J158:J168))</f>
        <v>1</v>
      </c>
      <c r="K169" s="33"/>
      <c r="L169" s="34"/>
      <c r="M169" s="32" t="str">
        <f>IF(SUM(M158:M168)=0,"",SUM(M158:M168))</f>
        <v/>
      </c>
      <c r="N169" s="33"/>
      <c r="O169" s="34"/>
      <c r="P169" s="32" t="str">
        <f>IF(SUM(P158:P168)=0,"",SUM(P158:P168))</f>
        <v/>
      </c>
      <c r="Q169" s="33"/>
      <c r="R169" s="34"/>
      <c r="S169" s="32" t="str">
        <f>IF(SUM(S158:S168)=0,"",SUM(S158:S168))</f>
        <v/>
      </c>
      <c r="T169" s="33"/>
      <c r="U169" s="34"/>
      <c r="V169" s="32">
        <f>IF(SUM(V158:V168)=0,"",SUM(V158:V168))</f>
        <v>3</v>
      </c>
      <c r="W169" s="33"/>
      <c r="X169" s="34"/>
      <c r="Y169" s="32" t="str">
        <f>IF(SUM(Y158:Y168)=0,"",SUM(Y158:Y168))</f>
        <v/>
      </c>
      <c r="Z169" s="33"/>
      <c r="AA169" s="34"/>
      <c r="AB169" s="2">
        <f>SUM(G169:AA169)</f>
        <v>4</v>
      </c>
    </row>
    <row r="170" spans="2:29" ht="30" customHeight="1" x14ac:dyDescent="0.25">
      <c r="B170" s="21" t="s">
        <v>99</v>
      </c>
      <c r="C170" s="21" t="s">
        <v>79</v>
      </c>
      <c r="D170" s="21" t="s">
        <v>68</v>
      </c>
      <c r="E170" s="23"/>
      <c r="F170" s="22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>
        <f>IF(SUM(L158:L160)=0,"",SUM(L158:L160))</f>
        <v>2</v>
      </c>
      <c r="M170" s="12"/>
      <c r="N170" s="15"/>
      <c r="O170" s="15" t="str">
        <f>IF(SUM(O158:O160)=0,"",SUM(O158:O160))</f>
        <v/>
      </c>
      <c r="P170" s="12"/>
      <c r="Q170" s="15"/>
      <c r="R170" s="15" t="str">
        <f>IF(SUM(R158:R160)=0,"",SUM(R158:R160))</f>
        <v/>
      </c>
      <c r="S170" s="12"/>
      <c r="T170" s="15"/>
      <c r="U170" s="15" t="str">
        <f>IF(SUM(U158:U160)=0,"",SUM(U158:U160))</f>
        <v/>
      </c>
      <c r="V170" s="12"/>
      <c r="W170" s="15"/>
      <c r="X170" s="15">
        <f>IF(SUM(X158:X160)=0,"",SUM(X158:X160))</f>
        <v>2</v>
      </c>
      <c r="Y170" s="12"/>
      <c r="Z170" s="15"/>
      <c r="AA170" s="15" t="str">
        <f>IF(SUM(AA158:AA160)=0,"",SUM(AA158:AA160))</f>
        <v/>
      </c>
      <c r="AB170" s="2">
        <f>SUM(G170:AA170)</f>
        <v>4</v>
      </c>
      <c r="AC170" s="3">
        <f>INT(SUM(G170:AA170)/3)</f>
        <v>1</v>
      </c>
    </row>
    <row r="171" spans="2:29" ht="30" customHeight="1" thickBot="1" x14ac:dyDescent="0.3">
      <c r="B171" s="21" t="s">
        <v>92</v>
      </c>
      <c r="C171" s="21" t="s">
        <v>79</v>
      </c>
      <c r="D171" s="21" t="s">
        <v>8</v>
      </c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 t="s">
        <v>173</v>
      </c>
      <c r="C172" s="21" t="s">
        <v>130</v>
      </c>
      <c r="D172" s="21" t="s">
        <v>25</v>
      </c>
      <c r="E172" s="24"/>
      <c r="F172" s="18"/>
      <c r="G172" s="124">
        <f>IF((AB169-AC170)&lt;0,0,AB169-AC170)</f>
        <v>3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 t="s">
        <v>182</v>
      </c>
      <c r="C173" s="21" t="s">
        <v>130</v>
      </c>
      <c r="D173" s="21" t="s">
        <v>47</v>
      </c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 t="s">
        <v>317</v>
      </c>
      <c r="C174" s="21" t="s">
        <v>201</v>
      </c>
      <c r="D174" s="21" t="s">
        <v>68</v>
      </c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 t="s">
        <v>215</v>
      </c>
      <c r="C175" s="21" t="s">
        <v>201</v>
      </c>
      <c r="D175" s="21" t="s">
        <v>41</v>
      </c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f>A1</f>
        <v>3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3</v>
      </c>
      <c r="F177" s="143"/>
      <c r="G177" s="143"/>
      <c r="H177" s="143"/>
      <c r="I177" s="143"/>
      <c r="J177" s="144">
        <f>INDEX(Diary!$C:$C,MATCH(A177,Diary!$A:$A,0))</f>
        <v>41904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SAINT JOHN'S</v>
      </c>
      <c r="C179" s="131"/>
      <c r="D179" s="132"/>
      <c r="E179" s="136" t="str">
        <f>INDEX(Owners!$A:$A,MATCH(B179,Owners!$B:$B,0))</f>
        <v>John Robinson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f>A4+4</f>
        <v>22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 t="s">
        <v>29</v>
      </c>
      <c r="C181" s="8" t="s">
        <v>0</v>
      </c>
      <c r="D181" s="8" t="s">
        <v>30</v>
      </c>
      <c r="E181" s="84"/>
      <c r="F181" s="26"/>
      <c r="G181" s="9"/>
      <c r="H181" s="10" t="s">
        <v>397</v>
      </c>
      <c r="I181" s="11"/>
      <c r="J181" s="12"/>
      <c r="K181" s="13" t="s">
        <v>397</v>
      </c>
      <c r="L181" s="14"/>
      <c r="M181" s="12"/>
      <c r="N181" s="13" t="s">
        <v>397</v>
      </c>
      <c r="O181" s="14"/>
      <c r="P181" s="12"/>
      <c r="Q181" s="13" t="s">
        <v>397</v>
      </c>
      <c r="R181" s="14"/>
      <c r="S181" s="12"/>
      <c r="T181" s="13" t="s">
        <v>397</v>
      </c>
      <c r="U181" s="14"/>
      <c r="V181" s="12">
        <v>0</v>
      </c>
      <c r="W181" s="13" t="s">
        <v>397</v>
      </c>
      <c r="X181" s="14">
        <v>0</v>
      </c>
      <c r="Y181" s="12"/>
      <c r="Z181" s="13" t="s">
        <v>397</v>
      </c>
      <c r="AA181" s="14"/>
    </row>
    <row r="182" spans="1:28" ht="30" customHeight="1" x14ac:dyDescent="0.25">
      <c r="B182" s="8" t="s">
        <v>86</v>
      </c>
      <c r="C182" s="8" t="s">
        <v>79</v>
      </c>
      <c r="D182" s="8" t="s">
        <v>19</v>
      </c>
      <c r="E182" s="8"/>
      <c r="F182" s="26"/>
      <c r="G182" s="12"/>
      <c r="H182" s="13" t="s">
        <v>397</v>
      </c>
      <c r="I182" s="15"/>
      <c r="J182" s="12"/>
      <c r="K182" s="13" t="s">
        <v>397</v>
      </c>
      <c r="L182" s="14">
        <v>2</v>
      </c>
      <c r="M182" s="12"/>
      <c r="N182" s="13" t="s">
        <v>397</v>
      </c>
      <c r="O182" s="14"/>
      <c r="P182" s="12"/>
      <c r="Q182" s="13" t="s">
        <v>397</v>
      </c>
      <c r="R182" s="14"/>
      <c r="S182" s="12"/>
      <c r="T182" s="13" t="s">
        <v>397</v>
      </c>
      <c r="U182" s="14"/>
      <c r="V182" s="12">
        <v>0</v>
      </c>
      <c r="W182" s="13" t="s">
        <v>397</v>
      </c>
      <c r="X182" s="14">
        <v>1</v>
      </c>
      <c r="Y182" s="12"/>
      <c r="Z182" s="13" t="s">
        <v>397</v>
      </c>
      <c r="AA182" s="14"/>
    </row>
    <row r="183" spans="1:28" ht="30" customHeight="1" x14ac:dyDescent="0.25">
      <c r="B183" s="8" t="s">
        <v>116</v>
      </c>
      <c r="C183" s="8" t="s">
        <v>79</v>
      </c>
      <c r="D183" s="8" t="s">
        <v>30</v>
      </c>
      <c r="E183" s="8"/>
      <c r="F183" s="26"/>
      <c r="G183" s="12"/>
      <c r="H183" s="13" t="s">
        <v>397</v>
      </c>
      <c r="I183" s="15"/>
      <c r="J183" s="12"/>
      <c r="K183" s="13" t="s">
        <v>397</v>
      </c>
      <c r="L183" s="14"/>
      <c r="M183" s="12"/>
      <c r="N183" s="13" t="s">
        <v>397</v>
      </c>
      <c r="O183" s="14"/>
      <c r="P183" s="12"/>
      <c r="Q183" s="13" t="s">
        <v>397</v>
      </c>
      <c r="R183" s="14"/>
      <c r="S183" s="12"/>
      <c r="T183" s="13" t="s">
        <v>397</v>
      </c>
      <c r="U183" s="14"/>
      <c r="V183" s="12">
        <v>0</v>
      </c>
      <c r="W183" s="13" t="s">
        <v>397</v>
      </c>
      <c r="X183" s="14">
        <v>0</v>
      </c>
      <c r="Y183" s="12"/>
      <c r="Z183" s="13" t="s">
        <v>397</v>
      </c>
      <c r="AA183" s="14"/>
    </row>
    <row r="184" spans="1:28" ht="30" customHeight="1" x14ac:dyDescent="0.25">
      <c r="B184" s="8" t="s">
        <v>171</v>
      </c>
      <c r="C184" s="8" t="s">
        <v>130</v>
      </c>
      <c r="D184" s="8" t="s">
        <v>76</v>
      </c>
      <c r="E184" s="8"/>
      <c r="F184" s="26"/>
      <c r="G184" s="12"/>
      <c r="H184" s="15"/>
      <c r="I184" s="15"/>
      <c r="J184" s="12"/>
      <c r="K184" s="15"/>
      <c r="L184" s="14"/>
      <c r="M184" s="12"/>
      <c r="N184" s="15"/>
      <c r="O184" s="14"/>
      <c r="P184" s="12"/>
      <c r="Q184" s="15"/>
      <c r="R184" s="14"/>
      <c r="S184" s="12"/>
      <c r="T184" s="15"/>
      <c r="U184" s="14"/>
      <c r="V184" s="12">
        <v>1</v>
      </c>
      <c r="W184" s="15"/>
      <c r="X184" s="14"/>
      <c r="Y184" s="12"/>
      <c r="Z184" s="15"/>
      <c r="AA184" s="14"/>
    </row>
    <row r="185" spans="1:28" ht="30" customHeight="1" x14ac:dyDescent="0.25">
      <c r="B185" s="8" t="s">
        <v>151</v>
      </c>
      <c r="C185" s="8" t="s">
        <v>130</v>
      </c>
      <c r="D185" s="8" t="s">
        <v>66</v>
      </c>
      <c r="E185" s="8"/>
      <c r="F185" s="26"/>
      <c r="G185" s="12"/>
      <c r="H185" s="15"/>
      <c r="I185" s="15"/>
      <c r="J185" s="12"/>
      <c r="K185" s="15"/>
      <c r="L185" s="14"/>
      <c r="M185" s="12"/>
      <c r="N185" s="15"/>
      <c r="O185" s="14"/>
      <c r="P185" s="12"/>
      <c r="Q185" s="15"/>
      <c r="R185" s="14"/>
      <c r="S185" s="12"/>
      <c r="T185" s="15"/>
      <c r="U185" s="14"/>
      <c r="V185" s="12">
        <v>1</v>
      </c>
      <c r="W185" s="15"/>
      <c r="X185" s="14"/>
      <c r="Y185" s="12"/>
      <c r="Z185" s="15"/>
      <c r="AA185" s="14"/>
    </row>
    <row r="186" spans="1:28" ht="30" customHeight="1" x14ac:dyDescent="0.25">
      <c r="B186" s="8" t="s">
        <v>139</v>
      </c>
      <c r="C186" s="8" t="s">
        <v>130</v>
      </c>
      <c r="D186" s="8" t="s">
        <v>47</v>
      </c>
      <c r="E186" s="8"/>
      <c r="F186" s="26"/>
      <c r="G186" s="12"/>
      <c r="H186" s="15"/>
      <c r="I186" s="15"/>
      <c r="J186" s="12"/>
      <c r="K186" s="15"/>
      <c r="L186" s="14"/>
      <c r="M186" s="12"/>
      <c r="N186" s="15"/>
      <c r="O186" s="14"/>
      <c r="P186" s="12"/>
      <c r="Q186" s="15"/>
      <c r="R186" s="14"/>
      <c r="S186" s="12"/>
      <c r="T186" s="15"/>
      <c r="U186" s="14"/>
      <c r="V186" s="12">
        <v>0</v>
      </c>
      <c r="W186" s="15"/>
      <c r="X186" s="14"/>
      <c r="Y186" s="12"/>
      <c r="Z186" s="15"/>
      <c r="AA186" s="14"/>
    </row>
    <row r="187" spans="1:28" ht="30" customHeight="1" x14ac:dyDescent="0.25">
      <c r="B187" s="8" t="s">
        <v>275</v>
      </c>
      <c r="C187" s="8" t="s">
        <v>201</v>
      </c>
      <c r="D187" s="8" t="s">
        <v>62</v>
      </c>
      <c r="E187" s="8"/>
      <c r="F187" s="26"/>
      <c r="G187" s="12"/>
      <c r="H187" s="15"/>
      <c r="I187" s="15"/>
      <c r="J187" s="12"/>
      <c r="K187" s="15"/>
      <c r="L187" s="14"/>
      <c r="M187" s="12"/>
      <c r="N187" s="15"/>
      <c r="O187" s="14"/>
      <c r="P187" s="12"/>
      <c r="Q187" s="15"/>
      <c r="R187" s="14"/>
      <c r="S187" s="12"/>
      <c r="T187" s="15"/>
      <c r="U187" s="14"/>
      <c r="V187" s="12">
        <v>0</v>
      </c>
      <c r="W187" s="15"/>
      <c r="X187" s="14"/>
      <c r="Y187" s="12"/>
      <c r="Z187" s="15"/>
      <c r="AA187" s="14"/>
    </row>
    <row r="188" spans="1:28" ht="30" customHeight="1" x14ac:dyDescent="0.25">
      <c r="B188" s="8" t="s">
        <v>252</v>
      </c>
      <c r="C188" s="8" t="s">
        <v>201</v>
      </c>
      <c r="D188" s="8" t="s">
        <v>8</v>
      </c>
      <c r="E188" s="8"/>
      <c r="F188" s="26"/>
      <c r="G188" s="12"/>
      <c r="H188" s="15"/>
      <c r="I188" s="15"/>
      <c r="J188" s="12"/>
      <c r="K188" s="15"/>
      <c r="L188" s="14"/>
      <c r="M188" s="12"/>
      <c r="N188" s="15"/>
      <c r="O188" s="14"/>
      <c r="P188" s="12"/>
      <c r="Q188" s="15"/>
      <c r="R188" s="14"/>
      <c r="S188" s="12"/>
      <c r="T188" s="15"/>
      <c r="U188" s="14"/>
      <c r="V188" s="12">
        <v>0</v>
      </c>
      <c r="W188" s="15"/>
      <c r="X188" s="14"/>
      <c r="Y188" s="12"/>
      <c r="Z188" s="15"/>
      <c r="AA188" s="14"/>
    </row>
    <row r="189" spans="1:28" ht="30" customHeight="1" x14ac:dyDescent="0.25">
      <c r="B189" s="8" t="s">
        <v>251</v>
      </c>
      <c r="C189" s="8" t="s">
        <v>201</v>
      </c>
      <c r="D189" s="8" t="s">
        <v>78</v>
      </c>
      <c r="E189" s="8"/>
      <c r="F189" s="26"/>
      <c r="G189" s="12"/>
      <c r="H189" s="15"/>
      <c r="I189" s="15"/>
      <c r="J189" s="12"/>
      <c r="K189" s="15"/>
      <c r="L189" s="14"/>
      <c r="M189" s="12"/>
      <c r="N189" s="15"/>
      <c r="O189" s="14"/>
      <c r="P189" s="12"/>
      <c r="Q189" s="15"/>
      <c r="R189" s="14"/>
      <c r="S189" s="12"/>
      <c r="T189" s="15"/>
      <c r="U189" s="14"/>
      <c r="V189" s="12">
        <v>0</v>
      </c>
      <c r="W189" s="15"/>
      <c r="X189" s="14"/>
      <c r="Y189" s="12"/>
      <c r="Z189" s="15"/>
      <c r="AA189" s="14"/>
    </row>
    <row r="190" spans="1:28" ht="30" customHeight="1" x14ac:dyDescent="0.25">
      <c r="B190" s="8" t="s">
        <v>254</v>
      </c>
      <c r="C190" s="8" t="s">
        <v>201</v>
      </c>
      <c r="D190" s="8" t="s">
        <v>32</v>
      </c>
      <c r="E190" s="8"/>
      <c r="F190" s="26"/>
      <c r="G190" s="12"/>
      <c r="H190" s="15"/>
      <c r="I190" s="15"/>
      <c r="J190" s="12"/>
      <c r="K190" s="15"/>
      <c r="L190" s="14"/>
      <c r="M190" s="12"/>
      <c r="N190" s="15"/>
      <c r="O190" s="14"/>
      <c r="P190" s="12"/>
      <c r="Q190" s="15"/>
      <c r="R190" s="14"/>
      <c r="S190" s="12"/>
      <c r="T190" s="15"/>
      <c r="U190" s="14"/>
      <c r="V190" s="12">
        <v>0</v>
      </c>
      <c r="W190" s="15"/>
      <c r="X190" s="14"/>
      <c r="Y190" s="12"/>
      <c r="Z190" s="15"/>
      <c r="AA190" s="14"/>
    </row>
    <row r="191" spans="1:28" ht="30" customHeight="1" thickBot="1" x14ac:dyDescent="0.3">
      <c r="B191" s="27" t="s">
        <v>289</v>
      </c>
      <c r="C191" s="27" t="s">
        <v>201</v>
      </c>
      <c r="D191" s="27" t="s">
        <v>66</v>
      </c>
      <c r="E191" s="27"/>
      <c r="F191" s="26"/>
      <c r="G191" s="28"/>
      <c r="H191" s="17"/>
      <c r="I191" s="17"/>
      <c r="J191" s="28"/>
      <c r="K191" s="17"/>
      <c r="L191" s="29"/>
      <c r="M191" s="28"/>
      <c r="N191" s="17"/>
      <c r="O191" s="29"/>
      <c r="P191" s="28"/>
      <c r="Q191" s="17"/>
      <c r="R191" s="29"/>
      <c r="S191" s="28"/>
      <c r="T191" s="17"/>
      <c r="U191" s="29"/>
      <c r="V191" s="28">
        <v>0</v>
      </c>
      <c r="W191" s="17"/>
      <c r="X191" s="29"/>
      <c r="Y191" s="28"/>
      <c r="Z191" s="17"/>
      <c r="AA191" s="29"/>
    </row>
    <row r="192" spans="1:28" ht="30" customHeight="1" thickTop="1" x14ac:dyDescent="0.25">
      <c r="B192" s="30" t="s">
        <v>4</v>
      </c>
      <c r="C192" s="30" t="s">
        <v>0</v>
      </c>
      <c r="D192" s="30" t="s">
        <v>5</v>
      </c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 t="str">
        <f>IF(SUM(M181:M191)=0,"",SUM(M181:M191))</f>
        <v/>
      </c>
      <c r="N192" s="33"/>
      <c r="O192" s="34"/>
      <c r="P192" s="32" t="str">
        <f>IF(SUM(P181:P191)=0,"",SUM(P181:P191))</f>
        <v/>
      </c>
      <c r="Q192" s="33"/>
      <c r="R192" s="34"/>
      <c r="S192" s="32" t="str">
        <f>IF(SUM(S181:S191)=0,"",SUM(S181:S191))</f>
        <v/>
      </c>
      <c r="T192" s="33"/>
      <c r="U192" s="34"/>
      <c r="V192" s="32">
        <f>IF(SUM(V181:V191)=0,"",SUM(V181:V191))</f>
        <v>2</v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2</v>
      </c>
    </row>
    <row r="193" spans="1:29" ht="30" customHeight="1" x14ac:dyDescent="0.25">
      <c r="B193" s="21" t="s">
        <v>98</v>
      </c>
      <c r="C193" s="21" t="s">
        <v>79</v>
      </c>
      <c r="D193" s="21" t="s">
        <v>76</v>
      </c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>
        <f>IF(SUM(L181:L183)=0,"",SUM(L181:L183))</f>
        <v>2</v>
      </c>
      <c r="M193" s="12"/>
      <c r="N193" s="15"/>
      <c r="O193" s="15" t="str">
        <f>IF(SUM(O181:O183)=0,"",SUM(O181:O183))</f>
        <v/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>
        <f>IF(SUM(X181:X183)=0,"",SUM(X181:X183))</f>
        <v>1</v>
      </c>
      <c r="Y193" s="12"/>
      <c r="Z193" s="15"/>
      <c r="AA193" s="15" t="str">
        <f>IF(SUM(AA181:AA183)=0,"",SUM(AA181:AA183))</f>
        <v/>
      </c>
      <c r="AB193" s="2">
        <f>SUM(G193:AA193)</f>
        <v>3</v>
      </c>
      <c r="AC193" s="3">
        <f>INT(SUM(G193:AA193)/3)</f>
        <v>1</v>
      </c>
    </row>
    <row r="194" spans="1:29" ht="30" customHeight="1" thickBot="1" x14ac:dyDescent="0.3">
      <c r="B194" s="21" t="s">
        <v>110</v>
      </c>
      <c r="C194" s="21" t="s">
        <v>79</v>
      </c>
      <c r="D194" s="21" t="s">
        <v>30</v>
      </c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 t="s">
        <v>96</v>
      </c>
      <c r="C195" s="21" t="s">
        <v>79</v>
      </c>
      <c r="D195" s="21" t="s">
        <v>19</v>
      </c>
      <c r="E195" s="21"/>
      <c r="F195" s="18"/>
      <c r="G195" s="124">
        <f>IF((AB192-AC193)&lt;0,0,AB192-AC193)</f>
        <v>1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 t="s">
        <v>169</v>
      </c>
      <c r="C196" s="21" t="s">
        <v>130</v>
      </c>
      <c r="D196" s="21" t="s">
        <v>137</v>
      </c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 t="s">
        <v>162</v>
      </c>
      <c r="C197" s="21" t="s">
        <v>130</v>
      </c>
      <c r="D197" s="21" t="s">
        <v>49</v>
      </c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 t="s">
        <v>167</v>
      </c>
      <c r="C198" s="21" t="s">
        <v>130</v>
      </c>
      <c r="D198" s="21" t="s">
        <v>37</v>
      </c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LOCOMOTIVE LEIGHPZIG</v>
      </c>
      <c r="C200" s="131"/>
      <c r="D200" s="132"/>
      <c r="E200" s="136" t="str">
        <f>INDEX(Owners!$A:$A,MATCH(B200,Owners!$B:$B,0))</f>
        <v>Mo Sudell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f>A4+4</f>
        <v>22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 t="s">
        <v>10</v>
      </c>
      <c r="C202" s="8" t="s">
        <v>0</v>
      </c>
      <c r="D202" s="8" t="s">
        <v>11</v>
      </c>
      <c r="E202" s="85"/>
      <c r="F202" s="26"/>
      <c r="G202" s="9"/>
      <c r="H202" s="10"/>
      <c r="I202" s="11"/>
      <c r="J202" s="12"/>
      <c r="K202" s="13" t="s">
        <v>397</v>
      </c>
      <c r="L202" s="14"/>
      <c r="M202" s="12"/>
      <c r="N202" s="13" t="s">
        <v>397</v>
      </c>
      <c r="O202" s="14"/>
      <c r="P202" s="12"/>
      <c r="Q202" s="13" t="s">
        <v>397</v>
      </c>
      <c r="R202" s="14"/>
      <c r="S202" s="12"/>
      <c r="T202" s="13" t="s">
        <v>397</v>
      </c>
      <c r="U202" s="14"/>
      <c r="V202" s="12">
        <v>0</v>
      </c>
      <c r="W202" s="13" t="s">
        <v>397</v>
      </c>
      <c r="X202" s="14">
        <v>0</v>
      </c>
      <c r="Y202" s="12"/>
      <c r="Z202" s="13" t="s">
        <v>397</v>
      </c>
      <c r="AA202" s="14"/>
    </row>
    <row r="203" spans="1:29" ht="30" customHeight="1" x14ac:dyDescent="0.25">
      <c r="B203" s="8" t="s">
        <v>108</v>
      </c>
      <c r="C203" s="8" t="s">
        <v>79</v>
      </c>
      <c r="D203" s="8" t="s">
        <v>76</v>
      </c>
      <c r="E203" s="20"/>
      <c r="F203" s="26"/>
      <c r="G203" s="12"/>
      <c r="H203" s="13"/>
      <c r="I203" s="15"/>
      <c r="J203" s="12"/>
      <c r="K203" s="13" t="s">
        <v>397</v>
      </c>
      <c r="L203" s="14"/>
      <c r="M203" s="12"/>
      <c r="N203" s="13" t="s">
        <v>397</v>
      </c>
      <c r="O203" s="14">
        <v>1</v>
      </c>
      <c r="P203" s="12"/>
      <c r="Q203" s="13" t="s">
        <v>397</v>
      </c>
      <c r="R203" s="14"/>
      <c r="S203" s="12"/>
      <c r="T203" s="13" t="s">
        <v>397</v>
      </c>
      <c r="U203" s="14"/>
      <c r="V203" s="12">
        <v>0</v>
      </c>
      <c r="W203" s="13" t="s">
        <v>397</v>
      </c>
      <c r="X203" s="14">
        <v>0</v>
      </c>
      <c r="Y203" s="12"/>
      <c r="Z203" s="13" t="s">
        <v>397</v>
      </c>
      <c r="AA203" s="14"/>
    </row>
    <row r="204" spans="1:29" ht="30" customHeight="1" x14ac:dyDescent="0.25">
      <c r="B204" s="8" t="s">
        <v>84</v>
      </c>
      <c r="C204" s="8" t="s">
        <v>79</v>
      </c>
      <c r="D204" s="8" t="s">
        <v>64</v>
      </c>
      <c r="E204" s="20"/>
      <c r="F204" s="26"/>
      <c r="G204" s="12"/>
      <c r="H204" s="13"/>
      <c r="I204" s="15"/>
      <c r="J204" s="12"/>
      <c r="K204" s="13" t="s">
        <v>397</v>
      </c>
      <c r="L204" s="14"/>
      <c r="M204" s="12"/>
      <c r="N204" s="13" t="s">
        <v>397</v>
      </c>
      <c r="O204" s="14">
        <v>1</v>
      </c>
      <c r="P204" s="12"/>
      <c r="Q204" s="13" t="s">
        <v>397</v>
      </c>
      <c r="R204" s="14"/>
      <c r="S204" s="12"/>
      <c r="T204" s="13" t="s">
        <v>397</v>
      </c>
      <c r="U204" s="14"/>
      <c r="V204" s="12">
        <v>0</v>
      </c>
      <c r="W204" s="13" t="s">
        <v>397</v>
      </c>
      <c r="X204" s="14">
        <v>1</v>
      </c>
      <c r="Y204" s="12"/>
      <c r="Z204" s="13" t="s">
        <v>397</v>
      </c>
      <c r="AA204" s="14"/>
    </row>
    <row r="205" spans="1:29" ht="30" customHeight="1" x14ac:dyDescent="0.25">
      <c r="B205" s="8" t="s">
        <v>196</v>
      </c>
      <c r="C205" s="8" t="s">
        <v>130</v>
      </c>
      <c r="D205" s="8" t="s">
        <v>60</v>
      </c>
      <c r="E205" s="20"/>
      <c r="F205" s="26"/>
      <c r="G205" s="12"/>
      <c r="H205" s="15"/>
      <c r="I205" s="15"/>
      <c r="J205" s="12"/>
      <c r="K205" s="15"/>
      <c r="L205" s="14"/>
      <c r="M205" s="12"/>
      <c r="N205" s="15"/>
      <c r="O205" s="14"/>
      <c r="P205" s="12"/>
      <c r="Q205" s="15"/>
      <c r="R205" s="14"/>
      <c r="S205" s="12"/>
      <c r="T205" s="15"/>
      <c r="U205" s="14"/>
      <c r="V205" s="12">
        <v>0</v>
      </c>
      <c r="W205" s="15"/>
      <c r="X205" s="14"/>
      <c r="Y205" s="12"/>
      <c r="Z205" s="15"/>
      <c r="AA205" s="14"/>
    </row>
    <row r="206" spans="1:29" ht="30" customHeight="1" x14ac:dyDescent="0.25">
      <c r="B206" s="8" t="s">
        <v>157</v>
      </c>
      <c r="C206" s="8" t="s">
        <v>130</v>
      </c>
      <c r="D206" s="8" t="s">
        <v>52</v>
      </c>
      <c r="E206" s="20"/>
      <c r="F206" s="26"/>
      <c r="G206" s="12"/>
      <c r="H206" s="15"/>
      <c r="I206" s="15"/>
      <c r="J206" s="12">
        <v>1</v>
      </c>
      <c r="K206" s="15"/>
      <c r="L206" s="14"/>
      <c r="M206" s="12"/>
      <c r="N206" s="15"/>
      <c r="O206" s="14"/>
      <c r="P206" s="12"/>
      <c r="Q206" s="15"/>
      <c r="R206" s="14"/>
      <c r="S206" s="12"/>
      <c r="T206" s="15"/>
      <c r="U206" s="14"/>
      <c r="V206" s="12">
        <v>0</v>
      </c>
      <c r="W206" s="15"/>
      <c r="X206" s="14"/>
      <c r="Y206" s="12"/>
      <c r="Z206" s="15"/>
      <c r="AA206" s="14"/>
    </row>
    <row r="207" spans="1:29" ht="30" customHeight="1" x14ac:dyDescent="0.25">
      <c r="B207" s="8" t="s">
        <v>170</v>
      </c>
      <c r="C207" s="8" t="s">
        <v>130</v>
      </c>
      <c r="D207" s="8" t="s">
        <v>62</v>
      </c>
      <c r="E207" s="20"/>
      <c r="F207" s="26"/>
      <c r="G207" s="12"/>
      <c r="H207" s="15"/>
      <c r="I207" s="15"/>
      <c r="J207" s="12"/>
      <c r="K207" s="15"/>
      <c r="L207" s="14"/>
      <c r="M207" s="12"/>
      <c r="N207" s="15"/>
      <c r="O207" s="14"/>
      <c r="P207" s="12"/>
      <c r="Q207" s="15"/>
      <c r="R207" s="14"/>
      <c r="S207" s="12"/>
      <c r="T207" s="15"/>
      <c r="U207" s="14"/>
      <c r="V207" s="12">
        <v>0</v>
      </c>
      <c r="W207" s="15"/>
      <c r="X207" s="14"/>
      <c r="Y207" s="12"/>
      <c r="Z207" s="15"/>
      <c r="AA207" s="14"/>
    </row>
    <row r="208" spans="1:29" ht="30" customHeight="1" x14ac:dyDescent="0.25">
      <c r="B208" s="8" t="s">
        <v>233</v>
      </c>
      <c r="C208" s="8" t="s">
        <v>201</v>
      </c>
      <c r="D208" s="8" t="s">
        <v>76</v>
      </c>
      <c r="E208" s="20"/>
      <c r="F208" s="26"/>
      <c r="G208" s="12"/>
      <c r="H208" s="15"/>
      <c r="I208" s="15"/>
      <c r="J208" s="12"/>
      <c r="K208" s="15"/>
      <c r="L208" s="14"/>
      <c r="M208" s="12"/>
      <c r="N208" s="15"/>
      <c r="O208" s="14"/>
      <c r="P208" s="12"/>
      <c r="Q208" s="15"/>
      <c r="R208" s="14"/>
      <c r="S208" s="12"/>
      <c r="T208" s="15"/>
      <c r="U208" s="14"/>
      <c r="V208" s="12">
        <v>0</v>
      </c>
      <c r="W208" s="15"/>
      <c r="X208" s="14"/>
      <c r="Y208" s="12"/>
      <c r="Z208" s="15"/>
      <c r="AA208" s="14"/>
    </row>
    <row r="209" spans="1:29" ht="30" customHeight="1" x14ac:dyDescent="0.25">
      <c r="B209" s="8" t="s">
        <v>232</v>
      </c>
      <c r="C209" s="8" t="s">
        <v>201</v>
      </c>
      <c r="D209" s="8" t="s">
        <v>190</v>
      </c>
      <c r="E209" s="20"/>
      <c r="F209" s="26"/>
      <c r="G209" s="12"/>
      <c r="H209" s="15"/>
      <c r="I209" s="15"/>
      <c r="J209" s="12"/>
      <c r="K209" s="15"/>
      <c r="L209" s="14"/>
      <c r="M209" s="12"/>
      <c r="N209" s="15"/>
      <c r="O209" s="14"/>
      <c r="P209" s="12"/>
      <c r="Q209" s="15"/>
      <c r="R209" s="14"/>
      <c r="S209" s="12"/>
      <c r="T209" s="15"/>
      <c r="U209" s="14"/>
      <c r="V209" s="12">
        <v>1</v>
      </c>
      <c r="W209" s="15"/>
      <c r="X209" s="14"/>
      <c r="Y209" s="12"/>
      <c r="Z209" s="15"/>
      <c r="AA209" s="14"/>
    </row>
    <row r="210" spans="1:29" ht="30" customHeight="1" x14ac:dyDescent="0.25">
      <c r="B210" s="8" t="s">
        <v>302</v>
      </c>
      <c r="C210" s="8" t="s">
        <v>201</v>
      </c>
      <c r="D210" s="8" t="s">
        <v>266</v>
      </c>
      <c r="E210" s="20"/>
      <c r="F210" s="26"/>
      <c r="G210" s="12"/>
      <c r="H210" s="15"/>
      <c r="I210" s="15"/>
      <c r="J210" s="12"/>
      <c r="K210" s="15"/>
      <c r="L210" s="14"/>
      <c r="M210" s="12"/>
      <c r="N210" s="15"/>
      <c r="O210" s="14"/>
      <c r="P210" s="12"/>
      <c r="Q210" s="15"/>
      <c r="R210" s="14"/>
      <c r="S210" s="12"/>
      <c r="T210" s="15"/>
      <c r="U210" s="14"/>
      <c r="V210" s="12">
        <v>0</v>
      </c>
      <c r="W210" s="15"/>
      <c r="X210" s="14"/>
      <c r="Y210" s="12"/>
      <c r="Z210" s="15"/>
      <c r="AA210" s="14"/>
    </row>
    <row r="211" spans="1:29" ht="30" customHeight="1" x14ac:dyDescent="0.25">
      <c r="B211" s="8" t="s">
        <v>234</v>
      </c>
      <c r="C211" s="8" t="s">
        <v>201</v>
      </c>
      <c r="D211" s="8" t="s">
        <v>22</v>
      </c>
      <c r="E211" s="20"/>
      <c r="F211" s="26"/>
      <c r="G211" s="12"/>
      <c r="H211" s="15"/>
      <c r="I211" s="15"/>
      <c r="J211" s="12"/>
      <c r="K211" s="15"/>
      <c r="L211" s="14"/>
      <c r="M211" s="12"/>
      <c r="N211" s="15"/>
      <c r="O211" s="14"/>
      <c r="P211" s="12"/>
      <c r="Q211" s="15"/>
      <c r="R211" s="14"/>
      <c r="S211" s="12"/>
      <c r="T211" s="15"/>
      <c r="U211" s="14"/>
      <c r="V211" s="12">
        <v>1</v>
      </c>
      <c r="W211" s="15"/>
      <c r="X211" s="14"/>
      <c r="Y211" s="12"/>
      <c r="Z211" s="15"/>
      <c r="AA211" s="14"/>
    </row>
    <row r="212" spans="1:29" ht="30" customHeight="1" thickBot="1" x14ac:dyDescent="0.3">
      <c r="B212" s="27" t="s">
        <v>294</v>
      </c>
      <c r="C212" s="27" t="s">
        <v>201</v>
      </c>
      <c r="D212" s="27" t="s">
        <v>5</v>
      </c>
      <c r="E212" s="35"/>
      <c r="F212" s="26"/>
      <c r="G212" s="28"/>
      <c r="H212" s="17"/>
      <c r="I212" s="17"/>
      <c r="J212" s="28"/>
      <c r="K212" s="17"/>
      <c r="L212" s="29"/>
      <c r="M212" s="28"/>
      <c r="N212" s="17"/>
      <c r="O212" s="29"/>
      <c r="P212" s="28"/>
      <c r="Q212" s="17"/>
      <c r="R212" s="29"/>
      <c r="S212" s="28"/>
      <c r="T212" s="17"/>
      <c r="U212" s="29"/>
      <c r="V212" s="28">
        <v>0</v>
      </c>
      <c r="W212" s="17"/>
      <c r="X212" s="29"/>
      <c r="Y212" s="28"/>
      <c r="Z212" s="17"/>
      <c r="AA212" s="29"/>
    </row>
    <row r="213" spans="1:29" ht="30" customHeight="1" thickTop="1" x14ac:dyDescent="0.25">
      <c r="B213" s="30" t="s">
        <v>16</v>
      </c>
      <c r="C213" s="30" t="s">
        <v>0</v>
      </c>
      <c r="D213" s="30" t="s">
        <v>17</v>
      </c>
      <c r="E213" s="36"/>
      <c r="F213" s="31"/>
      <c r="G213" s="32"/>
      <c r="H213" s="33"/>
      <c r="I213" s="33"/>
      <c r="J213" s="32">
        <f>IF(SUM(J202:J212)=0,"",SUM(J202:J212))</f>
        <v>1</v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>
        <f>IF(SUM(V202:V212)=0,"",SUM(V202:V212))</f>
        <v>2</v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3</v>
      </c>
    </row>
    <row r="214" spans="1:29" ht="30" customHeight="1" x14ac:dyDescent="0.25">
      <c r="B214" s="21" t="s">
        <v>128</v>
      </c>
      <c r="C214" s="21" t="s">
        <v>79</v>
      </c>
      <c r="D214" s="21" t="s">
        <v>68</v>
      </c>
      <c r="E214" s="23"/>
      <c r="F214" s="22"/>
      <c r="G214" s="12"/>
      <c r="H214" s="15"/>
      <c r="I214" s="15"/>
      <c r="J214" s="12"/>
      <c r="K214" s="15"/>
      <c r="L214" s="15" t="str">
        <f>IF(SUM(L202:L204)=0,"",SUM(L202:L204))</f>
        <v/>
      </c>
      <c r="M214" s="12"/>
      <c r="N214" s="15"/>
      <c r="O214" s="15">
        <f>IF(SUM(O202:O204)=0,"",SUM(O202:O204))</f>
        <v>2</v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>
        <f>IF(SUM(X202:X204)=0,"",SUM(X202:X204))</f>
        <v>1</v>
      </c>
      <c r="Y214" s="12"/>
      <c r="Z214" s="15"/>
      <c r="AA214" s="15" t="str">
        <f>IF(SUM(AA202:AA204)=0,"",SUM(AA202:AA204))</f>
        <v/>
      </c>
      <c r="AB214" s="2">
        <f>SUM(G214:AA214)</f>
        <v>3</v>
      </c>
      <c r="AC214" s="3">
        <f>INT(SUM(G214:AA214)/3)</f>
        <v>1</v>
      </c>
    </row>
    <row r="215" spans="1:29" ht="30" customHeight="1" thickBot="1" x14ac:dyDescent="0.3">
      <c r="B215" s="21" t="s">
        <v>126</v>
      </c>
      <c r="C215" s="21" t="s">
        <v>79</v>
      </c>
      <c r="D215" s="21" t="s">
        <v>22</v>
      </c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 t="s">
        <v>224</v>
      </c>
      <c r="C216" s="21" t="s">
        <v>201</v>
      </c>
      <c r="D216" s="21" t="s">
        <v>76</v>
      </c>
      <c r="E216" s="24"/>
      <c r="F216" s="18"/>
      <c r="G216" s="124">
        <f>IF((AB213-AC214)&lt;0,0,AB213-AC214)</f>
        <v>2</v>
      </c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 t="s">
        <v>205</v>
      </c>
      <c r="C217" s="21" t="s">
        <v>201</v>
      </c>
      <c r="D217" s="21" t="s">
        <v>206</v>
      </c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 t="s">
        <v>207</v>
      </c>
      <c r="C218" s="21" t="s">
        <v>201</v>
      </c>
      <c r="D218" s="21" t="s">
        <v>145</v>
      </c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 t="s">
        <v>301</v>
      </c>
      <c r="C219" s="21" t="s">
        <v>201</v>
      </c>
      <c r="D219" s="21" t="s">
        <v>2</v>
      </c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f>A1</f>
        <v>3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3</v>
      </c>
      <c r="F221" s="143"/>
      <c r="G221" s="143"/>
      <c r="H221" s="143"/>
      <c r="I221" s="143"/>
      <c r="J221" s="144">
        <f>INDEX(Diary!$C:$C,MATCH(A221,Diary!$A:$A,0))</f>
        <v>41904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SPORTING LESBIANS</v>
      </c>
      <c r="C223" s="131"/>
      <c r="D223" s="132"/>
      <c r="E223" s="136" t="str">
        <f>INDEX(Owners!$A:$A,MATCH(B223,Owners!$B:$B,0))</f>
        <v>Paul Fiddler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f>A4+5</f>
        <v>23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 t="s">
        <v>18</v>
      </c>
      <c r="C225" s="8" t="s">
        <v>0</v>
      </c>
      <c r="D225" s="8" t="s">
        <v>19</v>
      </c>
      <c r="E225" s="84"/>
      <c r="F225" s="26"/>
      <c r="G225" s="9"/>
      <c r="H225" s="10" t="s">
        <v>397</v>
      </c>
      <c r="I225" s="11"/>
      <c r="J225" s="12"/>
      <c r="K225" s="13" t="s">
        <v>397</v>
      </c>
      <c r="L225" s="14">
        <v>2</v>
      </c>
      <c r="M225" s="12"/>
      <c r="N225" s="13" t="s">
        <v>397</v>
      </c>
      <c r="O225" s="14"/>
      <c r="P225" s="12"/>
      <c r="Q225" s="13" t="s">
        <v>397</v>
      </c>
      <c r="R225" s="14"/>
      <c r="S225" s="12"/>
      <c r="T225" s="13" t="s">
        <v>397</v>
      </c>
      <c r="U225" s="14"/>
      <c r="V225" s="12">
        <v>0</v>
      </c>
      <c r="W225" s="13" t="s">
        <v>397</v>
      </c>
      <c r="X225" s="14">
        <v>1</v>
      </c>
      <c r="Y225" s="12"/>
      <c r="Z225" s="13" t="s">
        <v>397</v>
      </c>
      <c r="AA225" s="14"/>
    </row>
    <row r="226" spans="2:29" ht="30" customHeight="1" x14ac:dyDescent="0.25">
      <c r="B226" s="8" t="s">
        <v>82</v>
      </c>
      <c r="C226" s="8" t="s">
        <v>79</v>
      </c>
      <c r="D226" s="8" t="s">
        <v>39</v>
      </c>
      <c r="E226" s="8"/>
      <c r="F226" s="26"/>
      <c r="G226" s="12"/>
      <c r="H226" s="13" t="s">
        <v>397</v>
      </c>
      <c r="I226" s="15">
        <v>2</v>
      </c>
      <c r="J226" s="12"/>
      <c r="K226" s="13" t="s">
        <v>397</v>
      </c>
      <c r="L226" s="14"/>
      <c r="M226" s="12"/>
      <c r="N226" s="13" t="s">
        <v>397</v>
      </c>
      <c r="O226" s="14"/>
      <c r="P226" s="12"/>
      <c r="Q226" s="13" t="s">
        <v>397</v>
      </c>
      <c r="R226" s="14"/>
      <c r="S226" s="12"/>
      <c r="T226" s="13" t="s">
        <v>397</v>
      </c>
      <c r="U226" s="14"/>
      <c r="V226" s="12">
        <v>0</v>
      </c>
      <c r="W226" s="13" t="s">
        <v>397</v>
      </c>
      <c r="X226" s="14">
        <v>2</v>
      </c>
      <c r="Y226" s="12"/>
      <c r="Z226" s="13" t="s">
        <v>397</v>
      </c>
      <c r="AA226" s="14"/>
    </row>
    <row r="227" spans="2:29" ht="30" customHeight="1" x14ac:dyDescent="0.25">
      <c r="B227" s="8" t="s">
        <v>125</v>
      </c>
      <c r="C227" s="8" t="s">
        <v>79</v>
      </c>
      <c r="D227" s="8" t="s">
        <v>54</v>
      </c>
      <c r="E227" s="8"/>
      <c r="F227" s="26"/>
      <c r="G227" s="12"/>
      <c r="H227" s="13" t="s">
        <v>397</v>
      </c>
      <c r="I227" s="15"/>
      <c r="J227" s="12"/>
      <c r="K227" s="13" t="s">
        <v>397</v>
      </c>
      <c r="L227" s="14">
        <v>3</v>
      </c>
      <c r="M227" s="12"/>
      <c r="N227" s="13" t="s">
        <v>397</v>
      </c>
      <c r="O227" s="14"/>
      <c r="P227" s="12"/>
      <c r="Q227" s="13" t="s">
        <v>397</v>
      </c>
      <c r="R227" s="14"/>
      <c r="S227" s="12"/>
      <c r="T227" s="13" t="s">
        <v>397</v>
      </c>
      <c r="U227" s="14"/>
      <c r="V227" s="12">
        <v>0</v>
      </c>
      <c r="W227" s="13" t="s">
        <v>397</v>
      </c>
      <c r="X227" s="14">
        <v>1</v>
      </c>
      <c r="Y227" s="12"/>
      <c r="Z227" s="13" t="s">
        <v>397</v>
      </c>
      <c r="AA227" s="14"/>
    </row>
    <row r="228" spans="2:29" ht="30" customHeight="1" x14ac:dyDescent="0.25">
      <c r="B228" s="8" t="s">
        <v>178</v>
      </c>
      <c r="C228" s="8" t="s">
        <v>130</v>
      </c>
      <c r="D228" s="8" t="s">
        <v>78</v>
      </c>
      <c r="E228" s="8"/>
      <c r="F228" s="26"/>
      <c r="G228" s="12"/>
      <c r="H228" s="15"/>
      <c r="I228" s="15"/>
      <c r="J228" s="12"/>
      <c r="K228" s="15"/>
      <c r="L228" s="14"/>
      <c r="M228" s="12"/>
      <c r="N228" s="15"/>
      <c r="O228" s="14"/>
      <c r="P228" s="12"/>
      <c r="Q228" s="15"/>
      <c r="R228" s="14"/>
      <c r="S228" s="12"/>
      <c r="T228" s="15"/>
      <c r="U228" s="14"/>
      <c r="V228" s="12">
        <v>0</v>
      </c>
      <c r="W228" s="15"/>
      <c r="X228" s="14"/>
      <c r="Y228" s="12"/>
      <c r="Z228" s="15"/>
      <c r="AA228" s="14"/>
    </row>
    <row r="229" spans="2:29" ht="30" customHeight="1" x14ac:dyDescent="0.25">
      <c r="B229" s="8" t="s">
        <v>185</v>
      </c>
      <c r="C229" s="8" t="s">
        <v>130</v>
      </c>
      <c r="D229" s="8" t="s">
        <v>68</v>
      </c>
      <c r="E229" s="8"/>
      <c r="F229" s="26"/>
      <c r="G229" s="12"/>
      <c r="H229" s="15"/>
      <c r="I229" s="15"/>
      <c r="J229" s="12"/>
      <c r="K229" s="15"/>
      <c r="L229" s="14"/>
      <c r="M229" s="12"/>
      <c r="N229" s="15"/>
      <c r="O229" s="14"/>
      <c r="P229" s="12"/>
      <c r="Q229" s="15"/>
      <c r="R229" s="14"/>
      <c r="S229" s="12"/>
      <c r="T229" s="15"/>
      <c r="U229" s="14"/>
      <c r="V229" s="12">
        <v>0</v>
      </c>
      <c r="W229" s="15"/>
      <c r="X229" s="14"/>
      <c r="Y229" s="12"/>
      <c r="Z229" s="15"/>
      <c r="AA229" s="14"/>
    </row>
    <row r="230" spans="2:29" ht="30" customHeight="1" x14ac:dyDescent="0.25">
      <c r="B230" s="8" t="s">
        <v>177</v>
      </c>
      <c r="C230" s="8" t="s">
        <v>130</v>
      </c>
      <c r="D230" s="8" t="s">
        <v>19</v>
      </c>
      <c r="E230" s="8"/>
      <c r="F230" s="26"/>
      <c r="G230" s="12"/>
      <c r="H230" s="15"/>
      <c r="I230" s="15"/>
      <c r="J230" s="12"/>
      <c r="K230" s="15"/>
      <c r="L230" s="14"/>
      <c r="M230" s="12"/>
      <c r="N230" s="15"/>
      <c r="O230" s="14"/>
      <c r="P230" s="12"/>
      <c r="Q230" s="15"/>
      <c r="R230" s="14"/>
      <c r="S230" s="12"/>
      <c r="T230" s="15"/>
      <c r="U230" s="14"/>
      <c r="V230" s="12">
        <v>0</v>
      </c>
      <c r="W230" s="15"/>
      <c r="X230" s="14"/>
      <c r="Y230" s="12"/>
      <c r="Z230" s="15"/>
      <c r="AA230" s="14"/>
    </row>
    <row r="231" spans="2:29" ht="30" customHeight="1" x14ac:dyDescent="0.25">
      <c r="B231" s="8" t="s">
        <v>286</v>
      </c>
      <c r="C231" s="8" t="s">
        <v>201</v>
      </c>
      <c r="D231" s="8" t="s">
        <v>39</v>
      </c>
      <c r="E231" s="8"/>
      <c r="F231" s="26"/>
      <c r="G231" s="12"/>
      <c r="H231" s="15"/>
      <c r="I231" s="15"/>
      <c r="J231" s="12"/>
      <c r="K231" s="15"/>
      <c r="L231" s="14"/>
      <c r="M231" s="12"/>
      <c r="N231" s="15"/>
      <c r="O231" s="14"/>
      <c r="P231" s="12"/>
      <c r="Q231" s="15"/>
      <c r="R231" s="14"/>
      <c r="S231" s="12"/>
      <c r="T231" s="15"/>
      <c r="U231" s="14"/>
      <c r="V231" s="12">
        <v>0</v>
      </c>
      <c r="W231" s="15"/>
      <c r="X231" s="14"/>
      <c r="Y231" s="12"/>
      <c r="Z231" s="15"/>
      <c r="AA231" s="14"/>
    </row>
    <row r="232" spans="2:29" ht="30" customHeight="1" x14ac:dyDescent="0.25">
      <c r="B232" s="8" t="s">
        <v>238</v>
      </c>
      <c r="C232" s="8" t="s">
        <v>201</v>
      </c>
      <c r="D232" s="8" t="s">
        <v>39</v>
      </c>
      <c r="E232" s="8"/>
      <c r="F232" s="26"/>
      <c r="G232" s="12"/>
      <c r="H232" s="15"/>
      <c r="I232" s="15"/>
      <c r="J232" s="12"/>
      <c r="K232" s="15"/>
      <c r="L232" s="14"/>
      <c r="M232" s="12"/>
      <c r="N232" s="15"/>
      <c r="O232" s="14"/>
      <c r="P232" s="12"/>
      <c r="Q232" s="15"/>
      <c r="R232" s="14"/>
      <c r="S232" s="12"/>
      <c r="T232" s="15"/>
      <c r="U232" s="14"/>
      <c r="V232" s="12">
        <v>0</v>
      </c>
      <c r="W232" s="15"/>
      <c r="X232" s="14"/>
      <c r="Y232" s="12"/>
      <c r="Z232" s="15"/>
      <c r="AA232" s="14"/>
    </row>
    <row r="233" spans="2:29" ht="30" customHeight="1" x14ac:dyDescent="0.25">
      <c r="B233" s="8" t="s">
        <v>268</v>
      </c>
      <c r="C233" s="8" t="s">
        <v>201</v>
      </c>
      <c r="D233" s="8" t="s">
        <v>73</v>
      </c>
      <c r="E233" s="8"/>
      <c r="F233" s="26"/>
      <c r="G233" s="12"/>
      <c r="H233" s="15"/>
      <c r="I233" s="15"/>
      <c r="J233" s="12"/>
      <c r="K233" s="15"/>
      <c r="L233" s="14"/>
      <c r="M233" s="12"/>
      <c r="N233" s="15"/>
      <c r="O233" s="14"/>
      <c r="P233" s="12"/>
      <c r="Q233" s="15"/>
      <c r="R233" s="14"/>
      <c r="S233" s="12"/>
      <c r="T233" s="15"/>
      <c r="U233" s="14"/>
      <c r="V233" s="12">
        <v>0</v>
      </c>
      <c r="W233" s="15"/>
      <c r="X233" s="14"/>
      <c r="Y233" s="12"/>
      <c r="Z233" s="15"/>
      <c r="AA233" s="14"/>
    </row>
    <row r="234" spans="2:29" ht="30" customHeight="1" x14ac:dyDescent="0.25">
      <c r="B234" s="8" t="s">
        <v>307</v>
      </c>
      <c r="C234" s="8" t="s">
        <v>201</v>
      </c>
      <c r="D234" s="8" t="s">
        <v>19</v>
      </c>
      <c r="E234" s="8"/>
      <c r="F234" s="26"/>
      <c r="G234" s="12"/>
      <c r="H234" s="15"/>
      <c r="I234" s="15"/>
      <c r="J234" s="12"/>
      <c r="K234" s="15"/>
      <c r="L234" s="14"/>
      <c r="M234" s="12"/>
      <c r="N234" s="15"/>
      <c r="O234" s="14"/>
      <c r="P234" s="12"/>
      <c r="Q234" s="15"/>
      <c r="R234" s="14"/>
      <c r="S234" s="12"/>
      <c r="T234" s="15"/>
      <c r="U234" s="14"/>
      <c r="V234" s="12">
        <v>0</v>
      </c>
      <c r="W234" s="15"/>
      <c r="X234" s="14"/>
      <c r="Y234" s="12"/>
      <c r="Z234" s="15"/>
      <c r="AA234" s="14"/>
    </row>
    <row r="235" spans="2:29" ht="30" customHeight="1" thickBot="1" x14ac:dyDescent="0.3">
      <c r="B235" s="27" t="s">
        <v>243</v>
      </c>
      <c r="C235" s="27" t="s">
        <v>201</v>
      </c>
      <c r="D235" s="27" t="s">
        <v>78</v>
      </c>
      <c r="E235" s="27"/>
      <c r="F235" s="26"/>
      <c r="G235" s="28"/>
      <c r="H235" s="17"/>
      <c r="I235" s="17"/>
      <c r="J235" s="28"/>
      <c r="K235" s="17"/>
      <c r="L235" s="29"/>
      <c r="M235" s="28"/>
      <c r="N235" s="17"/>
      <c r="O235" s="29"/>
      <c r="P235" s="28"/>
      <c r="Q235" s="17"/>
      <c r="R235" s="29"/>
      <c r="S235" s="28"/>
      <c r="T235" s="17"/>
      <c r="U235" s="29"/>
      <c r="V235" s="28">
        <v>1</v>
      </c>
      <c r="W235" s="17"/>
      <c r="X235" s="29"/>
      <c r="Y235" s="28"/>
      <c r="Z235" s="17"/>
      <c r="AA235" s="29"/>
    </row>
    <row r="236" spans="2:29" ht="30" customHeight="1" thickTop="1" x14ac:dyDescent="0.25">
      <c r="B236" s="30" t="s">
        <v>221</v>
      </c>
      <c r="C236" s="30" t="s">
        <v>201</v>
      </c>
      <c r="D236" s="30" t="s">
        <v>19</v>
      </c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 t="str">
        <f>IF(SUM(J225:J235)=0,"",SUM(J225:J235))</f>
        <v/>
      </c>
      <c r="K236" s="33"/>
      <c r="L236" s="34"/>
      <c r="M236" s="32" t="str">
        <f>IF(SUM(M225:M235)=0,"",SUM(M225:M235))</f>
        <v/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>
        <f>IF(SUM(V225:V235)=0,"",SUM(V225:V235))</f>
        <v>1</v>
      </c>
      <c r="W236" s="33"/>
      <c r="X236" s="34"/>
      <c r="Y236" s="32" t="str">
        <f>IF(SUM(Y225:Y235)=0,"",SUM(Y225:Y235))</f>
        <v/>
      </c>
      <c r="Z236" s="33"/>
      <c r="AA236" s="34"/>
      <c r="AB236" s="2">
        <f>SUM(G236:AA236)</f>
        <v>1</v>
      </c>
    </row>
    <row r="237" spans="2:29" ht="30" customHeight="1" x14ac:dyDescent="0.25">
      <c r="B237" s="21" t="s">
        <v>263</v>
      </c>
      <c r="C237" s="21" t="s">
        <v>201</v>
      </c>
      <c r="D237" s="21" t="s">
        <v>39</v>
      </c>
      <c r="E237" s="21"/>
      <c r="F237" s="22" t="s">
        <v>375</v>
      </c>
      <c r="G237" s="12"/>
      <c r="H237" s="15"/>
      <c r="I237" s="15">
        <f>IF(SUM(I225:I227)=0,"",SUM(I225:I227))</f>
        <v>2</v>
      </c>
      <c r="J237" s="12"/>
      <c r="K237" s="15"/>
      <c r="L237" s="15">
        <f>IF(SUM(L225:L227)=0,"",SUM(L225:L227))</f>
        <v>5</v>
      </c>
      <c r="M237" s="12"/>
      <c r="N237" s="15"/>
      <c r="O237" s="15" t="str">
        <f>IF(SUM(O225:O227)=0,"",SUM(O225:O227))</f>
        <v/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>
        <f>IF(SUM(X225:X227)=0,"",SUM(X225:X227))</f>
        <v>4</v>
      </c>
      <c r="Y237" s="12"/>
      <c r="Z237" s="15"/>
      <c r="AA237" s="15" t="str">
        <f>IF(SUM(AA225:AA227)=0,"",SUM(AA225:AA227))</f>
        <v/>
      </c>
      <c r="AB237" s="2">
        <f>SUM(G237:AA237)</f>
        <v>11</v>
      </c>
      <c r="AC237" s="3">
        <f>INT(SUM(G237:AA237)/3)</f>
        <v>3</v>
      </c>
    </row>
    <row r="238" spans="2:29" ht="30" customHeight="1" thickBot="1" x14ac:dyDescent="0.3">
      <c r="B238" s="21"/>
      <c r="C238" s="21"/>
      <c r="D238" s="21"/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/>
      <c r="C239" s="21"/>
      <c r="D239" s="21"/>
      <c r="E239" s="21"/>
      <c r="F239" s="18"/>
      <c r="G239" s="124">
        <f>IF((AB236-AC237)&lt;0,0,AB236-AC237)</f>
        <v>0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/>
      <c r="C240" s="21"/>
      <c r="D240" s="21"/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/>
      <c r="C241" s="21"/>
      <c r="D241" s="21"/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/>
      <c r="C242" s="21"/>
      <c r="D242" s="21"/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MURDER ON ZIDANE'S FLOOR</v>
      </c>
      <c r="C244" s="131"/>
      <c r="D244" s="132"/>
      <c r="E244" s="136" t="str">
        <f>INDEX(Owners!$A:$A,MATCH(B244,Owners!$B:$B,0))</f>
        <v>Rob Emmison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f>A4+5</f>
        <v>23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 t="s">
        <v>75</v>
      </c>
      <c r="C246" s="8" t="s">
        <v>0</v>
      </c>
      <c r="D246" s="8" t="s">
        <v>76</v>
      </c>
      <c r="E246" s="85"/>
      <c r="F246" s="26"/>
      <c r="G246" s="9"/>
      <c r="H246" s="10" t="s">
        <v>397</v>
      </c>
      <c r="I246" s="11"/>
      <c r="J246" s="12"/>
      <c r="K246" s="13" t="s">
        <v>397</v>
      </c>
      <c r="L246" s="14"/>
      <c r="M246" s="12"/>
      <c r="N246" s="13" t="s">
        <v>397</v>
      </c>
      <c r="O246" s="14">
        <v>1</v>
      </c>
      <c r="P246" s="12"/>
      <c r="Q246" s="13" t="s">
        <v>397</v>
      </c>
      <c r="R246" s="14"/>
      <c r="S246" s="12"/>
      <c r="T246" s="13" t="s">
        <v>397</v>
      </c>
      <c r="U246" s="14"/>
      <c r="V246" s="12">
        <v>0</v>
      </c>
      <c r="W246" s="13" t="s">
        <v>397</v>
      </c>
      <c r="X246" s="14">
        <v>0</v>
      </c>
      <c r="Y246" s="12"/>
      <c r="Z246" s="13" t="s">
        <v>397</v>
      </c>
      <c r="AA246" s="14"/>
    </row>
    <row r="247" spans="1:27" ht="30" customHeight="1" x14ac:dyDescent="0.25">
      <c r="B247" s="8" t="s">
        <v>121</v>
      </c>
      <c r="C247" s="8" t="s">
        <v>79</v>
      </c>
      <c r="D247" s="8" t="s">
        <v>71</v>
      </c>
      <c r="E247" s="20"/>
      <c r="F247" s="26"/>
      <c r="G247" s="12"/>
      <c r="H247" s="13" t="s">
        <v>397</v>
      </c>
      <c r="I247" s="15"/>
      <c r="J247" s="12"/>
      <c r="K247" s="13" t="s">
        <v>397</v>
      </c>
      <c r="L247" s="14"/>
      <c r="M247" s="12"/>
      <c r="N247" s="13" t="s">
        <v>397</v>
      </c>
      <c r="O247" s="14"/>
      <c r="P247" s="12"/>
      <c r="Q247" s="13" t="s">
        <v>397</v>
      </c>
      <c r="R247" s="14"/>
      <c r="S247" s="12"/>
      <c r="T247" s="13" t="s">
        <v>397</v>
      </c>
      <c r="U247" s="14"/>
      <c r="V247" s="12">
        <v>0</v>
      </c>
      <c r="W247" s="13" t="s">
        <v>397</v>
      </c>
      <c r="X247" s="14">
        <v>2</v>
      </c>
      <c r="Y247" s="12"/>
      <c r="Z247" s="13" t="s">
        <v>397</v>
      </c>
      <c r="AA247" s="14"/>
    </row>
    <row r="248" spans="1:27" ht="30" customHeight="1" x14ac:dyDescent="0.25">
      <c r="B248" s="8" t="s">
        <v>114</v>
      </c>
      <c r="C248" s="8" t="s">
        <v>79</v>
      </c>
      <c r="D248" s="8" t="s">
        <v>25</v>
      </c>
      <c r="E248" s="20"/>
      <c r="F248" s="26"/>
      <c r="G248" s="12"/>
      <c r="H248" s="13" t="s">
        <v>397</v>
      </c>
      <c r="I248" s="15"/>
      <c r="J248" s="12"/>
      <c r="K248" s="13" t="s">
        <v>397</v>
      </c>
      <c r="L248" s="14">
        <v>1</v>
      </c>
      <c r="M248" s="12"/>
      <c r="N248" s="13" t="s">
        <v>397</v>
      </c>
      <c r="O248" s="14"/>
      <c r="P248" s="12"/>
      <c r="Q248" s="13" t="s">
        <v>397</v>
      </c>
      <c r="R248" s="14"/>
      <c r="S248" s="12"/>
      <c r="T248" s="13" t="s">
        <v>397</v>
      </c>
      <c r="U248" s="14"/>
      <c r="V248" s="12">
        <v>0</v>
      </c>
      <c r="W248" s="13" t="s">
        <v>397</v>
      </c>
      <c r="X248" s="14">
        <v>1</v>
      </c>
      <c r="Y248" s="12"/>
      <c r="Z248" s="13" t="s">
        <v>397</v>
      </c>
      <c r="AA248" s="14"/>
    </row>
    <row r="249" spans="1:27" ht="30" customHeight="1" x14ac:dyDescent="0.25">
      <c r="B249" s="8" t="s">
        <v>165</v>
      </c>
      <c r="C249" s="8" t="s">
        <v>130</v>
      </c>
      <c r="D249" s="8" t="s">
        <v>60</v>
      </c>
      <c r="E249" s="20"/>
      <c r="F249" s="26"/>
      <c r="G249" s="12"/>
      <c r="H249" s="15"/>
      <c r="I249" s="15"/>
      <c r="J249" s="12"/>
      <c r="K249" s="15"/>
      <c r="L249" s="14"/>
      <c r="M249" s="12"/>
      <c r="N249" s="15"/>
      <c r="O249" s="14"/>
      <c r="P249" s="12"/>
      <c r="Q249" s="15"/>
      <c r="R249" s="14"/>
      <c r="S249" s="12"/>
      <c r="T249" s="15"/>
      <c r="U249" s="14"/>
      <c r="V249" s="12">
        <v>0</v>
      </c>
      <c r="W249" s="15"/>
      <c r="X249" s="14"/>
      <c r="Y249" s="12"/>
      <c r="Z249" s="15"/>
      <c r="AA249" s="14"/>
    </row>
    <row r="250" spans="1:27" ht="30" customHeight="1" x14ac:dyDescent="0.25">
      <c r="B250" s="8" t="s">
        <v>179</v>
      </c>
      <c r="C250" s="8" t="s">
        <v>130</v>
      </c>
      <c r="D250" s="8" t="s">
        <v>66</v>
      </c>
      <c r="E250" s="20"/>
      <c r="F250" s="26"/>
      <c r="G250" s="12"/>
      <c r="H250" s="15"/>
      <c r="I250" s="15"/>
      <c r="J250" s="12"/>
      <c r="K250" s="15"/>
      <c r="L250" s="14"/>
      <c r="M250" s="12"/>
      <c r="N250" s="15"/>
      <c r="O250" s="14"/>
      <c r="P250" s="12"/>
      <c r="Q250" s="15"/>
      <c r="R250" s="14"/>
      <c r="S250" s="12"/>
      <c r="T250" s="15"/>
      <c r="U250" s="14"/>
      <c r="V250" s="12">
        <v>0</v>
      </c>
      <c r="W250" s="15"/>
      <c r="X250" s="14"/>
      <c r="Y250" s="12"/>
      <c r="Z250" s="15"/>
      <c r="AA250" s="14"/>
    </row>
    <row r="251" spans="1:27" ht="30" customHeight="1" x14ac:dyDescent="0.25">
      <c r="B251" s="8" t="s">
        <v>132</v>
      </c>
      <c r="C251" s="8" t="s">
        <v>130</v>
      </c>
      <c r="D251" s="8" t="s">
        <v>8</v>
      </c>
      <c r="E251" s="20"/>
      <c r="F251" s="26"/>
      <c r="G251" s="12"/>
      <c r="H251" s="15"/>
      <c r="I251" s="15"/>
      <c r="J251" s="12"/>
      <c r="K251" s="15"/>
      <c r="L251" s="14"/>
      <c r="M251" s="12"/>
      <c r="N251" s="15"/>
      <c r="O251" s="14"/>
      <c r="P251" s="12"/>
      <c r="Q251" s="15"/>
      <c r="R251" s="14"/>
      <c r="S251" s="12"/>
      <c r="T251" s="15"/>
      <c r="U251" s="14"/>
      <c r="V251" s="12">
        <v>0</v>
      </c>
      <c r="W251" s="15"/>
      <c r="X251" s="14"/>
      <c r="Y251" s="12"/>
      <c r="Z251" s="15"/>
      <c r="AA251" s="14"/>
    </row>
    <row r="252" spans="1:27" ht="30" customHeight="1" x14ac:dyDescent="0.25">
      <c r="B252" s="8" t="s">
        <v>280</v>
      </c>
      <c r="C252" s="8" t="s">
        <v>201</v>
      </c>
      <c r="D252" s="8" t="s">
        <v>44</v>
      </c>
      <c r="E252" s="20"/>
      <c r="F252" s="26"/>
      <c r="G252" s="12"/>
      <c r="H252" s="15"/>
      <c r="I252" s="15"/>
      <c r="J252" s="12"/>
      <c r="K252" s="15"/>
      <c r="L252" s="14"/>
      <c r="M252" s="12"/>
      <c r="N252" s="15"/>
      <c r="O252" s="14"/>
      <c r="P252" s="12"/>
      <c r="Q252" s="15"/>
      <c r="R252" s="14"/>
      <c r="S252" s="12"/>
      <c r="T252" s="15"/>
      <c r="U252" s="14"/>
      <c r="V252" s="12">
        <v>0</v>
      </c>
      <c r="W252" s="15"/>
      <c r="X252" s="14"/>
      <c r="Y252" s="12"/>
      <c r="Z252" s="15"/>
      <c r="AA252" s="14"/>
    </row>
    <row r="253" spans="1:27" ht="30" customHeight="1" x14ac:dyDescent="0.25">
      <c r="B253" s="8" t="s">
        <v>314</v>
      </c>
      <c r="C253" s="8" t="s">
        <v>201</v>
      </c>
      <c r="D253" s="8" t="s">
        <v>71</v>
      </c>
      <c r="E253" s="20"/>
      <c r="F253" s="26"/>
      <c r="G253" s="12"/>
      <c r="H253" s="15"/>
      <c r="I253" s="15"/>
      <c r="J253" s="12"/>
      <c r="K253" s="15"/>
      <c r="L253" s="14"/>
      <c r="M253" s="12"/>
      <c r="N253" s="15"/>
      <c r="O253" s="14"/>
      <c r="P253" s="12"/>
      <c r="Q253" s="15"/>
      <c r="R253" s="14"/>
      <c r="S253" s="12"/>
      <c r="T253" s="15"/>
      <c r="U253" s="14"/>
      <c r="V253" s="12">
        <v>0</v>
      </c>
      <c r="W253" s="15"/>
      <c r="X253" s="14"/>
      <c r="Y253" s="12"/>
      <c r="Z253" s="15"/>
      <c r="AA253" s="14"/>
    </row>
    <row r="254" spans="1:27" ht="30" customHeight="1" x14ac:dyDescent="0.25">
      <c r="B254" s="8" t="s">
        <v>240</v>
      </c>
      <c r="C254" s="8" t="s">
        <v>201</v>
      </c>
      <c r="D254" s="8" t="s">
        <v>71</v>
      </c>
      <c r="E254" s="20"/>
      <c r="F254" s="26"/>
      <c r="G254" s="12"/>
      <c r="H254" s="15"/>
      <c r="I254" s="15"/>
      <c r="J254" s="12"/>
      <c r="K254" s="15"/>
      <c r="L254" s="14"/>
      <c r="M254" s="12">
        <v>2</v>
      </c>
      <c r="N254" s="15"/>
      <c r="O254" s="14"/>
      <c r="P254" s="12"/>
      <c r="Q254" s="15"/>
      <c r="R254" s="14"/>
      <c r="S254" s="12"/>
      <c r="T254" s="15"/>
      <c r="U254" s="14"/>
      <c r="V254" s="12">
        <v>2</v>
      </c>
      <c r="W254" s="15"/>
      <c r="X254" s="14"/>
      <c r="Y254" s="12"/>
      <c r="Z254" s="15"/>
      <c r="AA254" s="14"/>
    </row>
    <row r="255" spans="1:27" ht="30" customHeight="1" x14ac:dyDescent="0.25">
      <c r="B255" s="8" t="s">
        <v>222</v>
      </c>
      <c r="C255" s="8" t="s">
        <v>201</v>
      </c>
      <c r="D255" s="8" t="s">
        <v>2</v>
      </c>
      <c r="E255" s="20"/>
      <c r="F255" s="26"/>
      <c r="G255" s="12"/>
      <c r="H255" s="15"/>
      <c r="I255" s="15"/>
      <c r="J255" s="12"/>
      <c r="K255" s="15"/>
      <c r="L255" s="14"/>
      <c r="M255" s="12"/>
      <c r="N255" s="15"/>
      <c r="O255" s="14"/>
      <c r="P255" s="12"/>
      <c r="Q255" s="15"/>
      <c r="R255" s="14"/>
      <c r="S255" s="12"/>
      <c r="T255" s="15"/>
      <c r="U255" s="14"/>
      <c r="V255" s="12">
        <v>1</v>
      </c>
      <c r="W255" s="15"/>
      <c r="X255" s="14"/>
      <c r="Y255" s="12"/>
      <c r="Z255" s="15"/>
      <c r="AA255" s="14"/>
    </row>
    <row r="256" spans="1:27" ht="30" customHeight="1" thickBot="1" x14ac:dyDescent="0.3">
      <c r="B256" s="27" t="s">
        <v>282</v>
      </c>
      <c r="C256" s="27" t="s">
        <v>201</v>
      </c>
      <c r="D256" s="27" t="s">
        <v>54</v>
      </c>
      <c r="E256" s="35"/>
      <c r="F256" s="26"/>
      <c r="G256" s="28"/>
      <c r="H256" s="17"/>
      <c r="I256" s="17"/>
      <c r="J256" s="28"/>
      <c r="K256" s="17"/>
      <c r="L256" s="29"/>
      <c r="M256" s="28"/>
      <c r="N256" s="17"/>
      <c r="O256" s="29"/>
      <c r="P256" s="28"/>
      <c r="Q256" s="17"/>
      <c r="R256" s="29"/>
      <c r="S256" s="28"/>
      <c r="T256" s="17"/>
      <c r="U256" s="29"/>
      <c r="V256" s="28">
        <v>0</v>
      </c>
      <c r="W256" s="17"/>
      <c r="X256" s="29"/>
      <c r="Y256" s="28"/>
      <c r="Z256" s="17"/>
      <c r="AA256" s="29"/>
    </row>
    <row r="257" spans="1:29" ht="30" customHeight="1" thickTop="1" x14ac:dyDescent="0.25">
      <c r="B257" s="30" t="s">
        <v>67</v>
      </c>
      <c r="C257" s="30" t="s">
        <v>0</v>
      </c>
      <c r="D257" s="30" t="s">
        <v>68</v>
      </c>
      <c r="E257" s="36"/>
      <c r="F257" s="31" t="s">
        <v>372</v>
      </c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>
        <f>IF(SUM(M246:M256)=0,"",SUM(M246:M256))</f>
        <v>2</v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>
        <f>IF(SUM(V246:V256)=0,"",SUM(V246:V256))</f>
        <v>3</v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5</v>
      </c>
    </row>
    <row r="258" spans="1:29" ht="30" customHeight="1" x14ac:dyDescent="0.25">
      <c r="B258" s="21" t="s">
        <v>140</v>
      </c>
      <c r="C258" s="21" t="s">
        <v>130</v>
      </c>
      <c r="D258" s="21" t="s">
        <v>14</v>
      </c>
      <c r="E258" s="23"/>
      <c r="F258" s="22" t="s">
        <v>375</v>
      </c>
      <c r="G258" s="12"/>
      <c r="H258" s="15"/>
      <c r="I258" s="15" t="str">
        <f>IF(SUM(I246:I248)=0,"",SUM(I246:I248))</f>
        <v/>
      </c>
      <c r="J258" s="12"/>
      <c r="K258" s="15"/>
      <c r="L258" s="15">
        <f>IF(SUM(L246:L248)=0,"",SUM(L246:L248))</f>
        <v>1</v>
      </c>
      <c r="M258" s="12"/>
      <c r="N258" s="15"/>
      <c r="O258" s="15">
        <f>IF(SUM(O246:O248)=0,"",SUM(O246:O248))</f>
        <v>1</v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>
        <f>IF(SUM(X246:X248)=0,"",SUM(X246:X248))</f>
        <v>3</v>
      </c>
      <c r="Y258" s="12"/>
      <c r="Z258" s="15"/>
      <c r="AA258" s="15" t="str">
        <f>IF(SUM(AA246:AA248)=0,"",SUM(AA246:AA248))</f>
        <v/>
      </c>
      <c r="AB258" s="2">
        <f>SUM(G258:AA258)</f>
        <v>5</v>
      </c>
      <c r="AC258" s="3">
        <f>INT(SUM(G258:AA258)/3)</f>
        <v>1</v>
      </c>
    </row>
    <row r="259" spans="1:29" ht="30" customHeight="1" thickBot="1" x14ac:dyDescent="0.3">
      <c r="B259" s="21" t="s">
        <v>176</v>
      </c>
      <c r="C259" s="21" t="s">
        <v>130</v>
      </c>
      <c r="D259" s="21" t="s">
        <v>52</v>
      </c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 t="s">
        <v>216</v>
      </c>
      <c r="C260" s="21" t="s">
        <v>201</v>
      </c>
      <c r="D260" s="21" t="s">
        <v>73</v>
      </c>
      <c r="E260" s="24"/>
      <c r="F260" s="18"/>
      <c r="G260" s="124">
        <f>IF((AB257-AC258)&lt;0,0,AB257-AC258)</f>
        <v>4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 t="s">
        <v>210</v>
      </c>
      <c r="C261" s="21" t="s">
        <v>201</v>
      </c>
      <c r="D261" s="21" t="s">
        <v>211</v>
      </c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 t="s">
        <v>285</v>
      </c>
      <c r="C262" s="21" t="s">
        <v>201</v>
      </c>
      <c r="D262" s="21" t="s">
        <v>8</v>
      </c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/>
      <c r="C263" s="21"/>
      <c r="D263" s="21"/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f>A1</f>
        <v>3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3</v>
      </c>
      <c r="F265" s="143"/>
      <c r="G265" s="143"/>
      <c r="H265" s="143"/>
      <c r="I265" s="143"/>
      <c r="J265" s="144">
        <f>INDEX(Diary!$C:$C,MATCH(A265,Diary!$A:$A,0))</f>
        <v>41904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REAL MADRID ICULE UNITED</v>
      </c>
      <c r="C267" s="131"/>
      <c r="D267" s="132"/>
      <c r="E267" s="136" t="str">
        <f>INDEX(Owners!$A:$A,MATCH(B267,Owners!$B:$B,0))</f>
        <v>Nigel Heyes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f>A4+6</f>
        <v>24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 t="s">
        <v>43</v>
      </c>
      <c r="C269" s="8" t="s">
        <v>0</v>
      </c>
      <c r="D269" s="8" t="s">
        <v>44</v>
      </c>
      <c r="E269" s="84"/>
      <c r="F269" s="26"/>
      <c r="G269" s="9"/>
      <c r="H269" s="10" t="s">
        <v>397</v>
      </c>
      <c r="I269" s="11"/>
      <c r="J269" s="12"/>
      <c r="K269" s="13" t="s">
        <v>397</v>
      </c>
      <c r="L269" s="14"/>
      <c r="M269" s="12"/>
      <c r="N269" s="13" t="s">
        <v>397</v>
      </c>
      <c r="O269" s="14"/>
      <c r="P269" s="12"/>
      <c r="Q269" s="13" t="s">
        <v>397</v>
      </c>
      <c r="R269" s="14"/>
      <c r="S269" s="12"/>
      <c r="T269" s="13" t="s">
        <v>397</v>
      </c>
      <c r="U269" s="14"/>
      <c r="V269" s="12">
        <v>0</v>
      </c>
      <c r="W269" s="13" t="s">
        <v>397</v>
      </c>
      <c r="X269" s="14">
        <v>0</v>
      </c>
      <c r="Y269" s="12"/>
      <c r="Z269" s="13" t="s">
        <v>397</v>
      </c>
      <c r="AA269" s="14"/>
    </row>
    <row r="270" spans="1:29" ht="30" customHeight="1" x14ac:dyDescent="0.25">
      <c r="B270" s="8" t="s">
        <v>94</v>
      </c>
      <c r="C270" s="8" t="s">
        <v>79</v>
      </c>
      <c r="D270" s="8" t="s">
        <v>71</v>
      </c>
      <c r="E270" s="8"/>
      <c r="F270" s="26"/>
      <c r="G270" s="12"/>
      <c r="H270" s="13" t="s">
        <v>397</v>
      </c>
      <c r="I270" s="15"/>
      <c r="J270" s="12"/>
      <c r="K270" s="13" t="s">
        <v>397</v>
      </c>
      <c r="L270" s="14"/>
      <c r="M270" s="12"/>
      <c r="N270" s="13" t="s">
        <v>397</v>
      </c>
      <c r="O270" s="14"/>
      <c r="P270" s="12"/>
      <c r="Q270" s="13" t="s">
        <v>397</v>
      </c>
      <c r="R270" s="14"/>
      <c r="S270" s="12"/>
      <c r="T270" s="13" t="s">
        <v>397</v>
      </c>
      <c r="U270" s="14"/>
      <c r="V270" s="12">
        <v>0</v>
      </c>
      <c r="W270" s="13" t="s">
        <v>397</v>
      </c>
      <c r="X270" s="14">
        <v>2</v>
      </c>
      <c r="Y270" s="12"/>
      <c r="Z270" s="13" t="s">
        <v>397</v>
      </c>
      <c r="AA270" s="14"/>
    </row>
    <row r="271" spans="1:29" ht="30" customHeight="1" x14ac:dyDescent="0.25">
      <c r="B271" s="8" t="s">
        <v>123</v>
      </c>
      <c r="C271" s="8" t="s">
        <v>79</v>
      </c>
      <c r="D271" s="8" t="s">
        <v>78</v>
      </c>
      <c r="E271" s="8"/>
      <c r="F271" s="26"/>
      <c r="G271" s="12"/>
      <c r="H271" s="13" t="s">
        <v>397</v>
      </c>
      <c r="I271" s="15"/>
      <c r="J271" s="12"/>
      <c r="K271" s="13" t="s">
        <v>397</v>
      </c>
      <c r="L271" s="14"/>
      <c r="M271" s="12"/>
      <c r="N271" s="13" t="s">
        <v>397</v>
      </c>
      <c r="O271" s="14"/>
      <c r="P271" s="12"/>
      <c r="Q271" s="13" t="s">
        <v>397</v>
      </c>
      <c r="R271" s="14"/>
      <c r="S271" s="12"/>
      <c r="T271" s="13" t="s">
        <v>397</v>
      </c>
      <c r="U271" s="14"/>
      <c r="V271" s="12">
        <v>0</v>
      </c>
      <c r="W271" s="13" t="s">
        <v>397</v>
      </c>
      <c r="X271" s="14">
        <v>1</v>
      </c>
      <c r="Y271" s="12"/>
      <c r="Z271" s="13" t="s">
        <v>397</v>
      </c>
      <c r="AA271" s="14"/>
    </row>
    <row r="272" spans="1:29" ht="30" customHeight="1" x14ac:dyDescent="0.25">
      <c r="B272" s="8" t="s">
        <v>134</v>
      </c>
      <c r="C272" s="8" t="s">
        <v>130</v>
      </c>
      <c r="D272" s="8" t="s">
        <v>71</v>
      </c>
      <c r="E272" s="8"/>
      <c r="F272" s="26"/>
      <c r="G272" s="12"/>
      <c r="H272" s="15"/>
      <c r="I272" s="15"/>
      <c r="J272" s="12"/>
      <c r="K272" s="15"/>
      <c r="L272" s="14"/>
      <c r="M272" s="12">
        <v>1</v>
      </c>
      <c r="N272" s="15"/>
      <c r="O272" s="14"/>
      <c r="P272" s="12"/>
      <c r="Q272" s="15"/>
      <c r="R272" s="14"/>
      <c r="S272" s="12"/>
      <c r="T272" s="15"/>
      <c r="U272" s="14"/>
      <c r="V272" s="12">
        <v>0</v>
      </c>
      <c r="W272" s="15"/>
      <c r="X272" s="14"/>
      <c r="Y272" s="12"/>
      <c r="Z272" s="15"/>
      <c r="AA272" s="14"/>
    </row>
    <row r="273" spans="2:29" ht="30" customHeight="1" x14ac:dyDescent="0.25">
      <c r="B273" s="8" t="s">
        <v>158</v>
      </c>
      <c r="C273" s="8" t="s">
        <v>130</v>
      </c>
      <c r="D273" s="8" t="s">
        <v>19</v>
      </c>
      <c r="E273" s="8"/>
      <c r="F273" s="26"/>
      <c r="G273" s="12"/>
      <c r="H273" s="15"/>
      <c r="I273" s="15"/>
      <c r="J273" s="12"/>
      <c r="K273" s="15"/>
      <c r="L273" s="14"/>
      <c r="M273" s="12"/>
      <c r="N273" s="15"/>
      <c r="O273" s="14"/>
      <c r="P273" s="12"/>
      <c r="Q273" s="15"/>
      <c r="R273" s="14"/>
      <c r="S273" s="12"/>
      <c r="T273" s="15"/>
      <c r="U273" s="14"/>
      <c r="V273" s="12">
        <v>1</v>
      </c>
      <c r="W273" s="15"/>
      <c r="X273" s="14"/>
      <c r="Y273" s="12"/>
      <c r="Z273" s="15"/>
      <c r="AA273" s="14"/>
    </row>
    <row r="274" spans="2:29" ht="30" customHeight="1" x14ac:dyDescent="0.25">
      <c r="B274" s="8" t="s">
        <v>161</v>
      </c>
      <c r="C274" s="8" t="s">
        <v>130</v>
      </c>
      <c r="D274" s="8" t="s">
        <v>71</v>
      </c>
      <c r="E274" s="8"/>
      <c r="F274" s="26"/>
      <c r="G274" s="12"/>
      <c r="H274" s="15"/>
      <c r="I274" s="15"/>
      <c r="J274" s="12"/>
      <c r="K274" s="15"/>
      <c r="L274" s="14"/>
      <c r="M274" s="12">
        <v>1</v>
      </c>
      <c r="N274" s="15"/>
      <c r="O274" s="14"/>
      <c r="P274" s="12"/>
      <c r="Q274" s="15"/>
      <c r="R274" s="14"/>
      <c r="S274" s="12"/>
      <c r="T274" s="15"/>
      <c r="U274" s="14"/>
      <c r="V274" s="12">
        <v>0</v>
      </c>
      <c r="W274" s="15"/>
      <c r="X274" s="14"/>
      <c r="Y274" s="12"/>
      <c r="Z274" s="15"/>
      <c r="AA274" s="14"/>
    </row>
    <row r="275" spans="2:29" ht="30" customHeight="1" x14ac:dyDescent="0.25">
      <c r="B275" s="8" t="s">
        <v>507</v>
      </c>
      <c r="C275" s="8" t="s">
        <v>201</v>
      </c>
      <c r="D275" s="8" t="s">
        <v>68</v>
      </c>
      <c r="E275" s="8"/>
      <c r="F275" s="26"/>
      <c r="G275" s="12"/>
      <c r="H275" s="15"/>
      <c r="I275" s="15"/>
      <c r="J275" s="12"/>
      <c r="K275" s="15"/>
      <c r="L275" s="14"/>
      <c r="M275" s="12"/>
      <c r="N275" s="15"/>
      <c r="O275" s="14"/>
      <c r="P275" s="12"/>
      <c r="Q275" s="15"/>
      <c r="R275" s="14"/>
      <c r="S275" s="12"/>
      <c r="T275" s="15"/>
      <c r="U275" s="14"/>
      <c r="V275" s="12">
        <v>0</v>
      </c>
      <c r="W275" s="15"/>
      <c r="X275" s="14"/>
      <c r="Y275" s="12"/>
      <c r="Z275" s="15"/>
      <c r="AA275" s="14"/>
    </row>
    <row r="276" spans="2:29" ht="30" customHeight="1" x14ac:dyDescent="0.25">
      <c r="B276" s="8" t="s">
        <v>283</v>
      </c>
      <c r="C276" s="8" t="s">
        <v>201</v>
      </c>
      <c r="D276" s="8" t="s">
        <v>64</v>
      </c>
      <c r="E276" s="8"/>
      <c r="F276" s="26"/>
      <c r="G276" s="12"/>
      <c r="H276" s="15"/>
      <c r="I276" s="15"/>
      <c r="J276" s="12"/>
      <c r="K276" s="15"/>
      <c r="L276" s="14"/>
      <c r="M276" s="12"/>
      <c r="N276" s="15"/>
      <c r="O276" s="14"/>
      <c r="P276" s="12"/>
      <c r="Q276" s="15"/>
      <c r="R276" s="14"/>
      <c r="S276" s="12"/>
      <c r="T276" s="15"/>
      <c r="U276" s="14"/>
      <c r="V276" s="12">
        <v>0</v>
      </c>
      <c r="W276" s="15"/>
      <c r="X276" s="14"/>
      <c r="Y276" s="12"/>
      <c r="Z276" s="15"/>
      <c r="AA276" s="14"/>
    </row>
    <row r="277" spans="2:29" ht="30" customHeight="1" x14ac:dyDescent="0.25">
      <c r="B277" s="8" t="s">
        <v>262</v>
      </c>
      <c r="C277" s="8" t="s">
        <v>201</v>
      </c>
      <c r="D277" s="8" t="s">
        <v>76</v>
      </c>
      <c r="E277" s="8"/>
      <c r="F277" s="26"/>
      <c r="G277" s="12"/>
      <c r="H277" s="15"/>
      <c r="I277" s="15"/>
      <c r="J277" s="12"/>
      <c r="K277" s="15"/>
      <c r="L277" s="14"/>
      <c r="M277" s="12"/>
      <c r="N277" s="15"/>
      <c r="O277" s="14"/>
      <c r="P277" s="12"/>
      <c r="Q277" s="15"/>
      <c r="R277" s="14"/>
      <c r="S277" s="12"/>
      <c r="T277" s="15"/>
      <c r="U277" s="14"/>
      <c r="V277" s="12">
        <v>0</v>
      </c>
      <c r="W277" s="15"/>
      <c r="X277" s="14"/>
      <c r="Y277" s="12"/>
      <c r="Z277" s="15"/>
      <c r="AA277" s="14"/>
    </row>
    <row r="278" spans="2:29" ht="30" customHeight="1" x14ac:dyDescent="0.25">
      <c r="B278" s="8" t="s">
        <v>265</v>
      </c>
      <c r="C278" s="8" t="s">
        <v>201</v>
      </c>
      <c r="D278" s="8" t="s">
        <v>266</v>
      </c>
      <c r="E278" s="8"/>
      <c r="F278" s="26"/>
      <c r="G278" s="12"/>
      <c r="H278" s="15"/>
      <c r="I278" s="15"/>
      <c r="J278" s="12"/>
      <c r="K278" s="15"/>
      <c r="L278" s="14"/>
      <c r="M278" s="12"/>
      <c r="N278" s="15"/>
      <c r="O278" s="14"/>
      <c r="P278" s="12"/>
      <c r="Q278" s="15"/>
      <c r="R278" s="14"/>
      <c r="S278" s="12"/>
      <c r="T278" s="15"/>
      <c r="U278" s="14"/>
      <c r="V278" s="12">
        <v>0</v>
      </c>
      <c r="W278" s="15"/>
      <c r="X278" s="14"/>
      <c r="Y278" s="12"/>
      <c r="Z278" s="15"/>
      <c r="AA278" s="14"/>
    </row>
    <row r="279" spans="2:29" ht="30" customHeight="1" thickBot="1" x14ac:dyDescent="0.3">
      <c r="B279" s="27" t="s">
        <v>241</v>
      </c>
      <c r="C279" s="27" t="s">
        <v>201</v>
      </c>
      <c r="D279" s="27" t="s">
        <v>49</v>
      </c>
      <c r="E279" s="27"/>
      <c r="F279" s="26"/>
      <c r="G279" s="28"/>
      <c r="H279" s="17"/>
      <c r="I279" s="17"/>
      <c r="J279" s="28"/>
      <c r="K279" s="17"/>
      <c r="L279" s="29"/>
      <c r="M279" s="28"/>
      <c r="N279" s="17"/>
      <c r="O279" s="29"/>
      <c r="P279" s="28"/>
      <c r="Q279" s="17"/>
      <c r="R279" s="29"/>
      <c r="S279" s="28"/>
      <c r="T279" s="17"/>
      <c r="U279" s="29"/>
      <c r="V279" s="28">
        <v>0</v>
      </c>
      <c r="W279" s="17"/>
      <c r="X279" s="29"/>
      <c r="Y279" s="28"/>
      <c r="Z279" s="17"/>
      <c r="AA279" s="29"/>
    </row>
    <row r="280" spans="2:29" ht="30" customHeight="1" thickTop="1" x14ac:dyDescent="0.25">
      <c r="B280" s="30" t="s">
        <v>46</v>
      </c>
      <c r="C280" s="30" t="s">
        <v>0</v>
      </c>
      <c r="D280" s="30" t="s">
        <v>47</v>
      </c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 t="str">
        <f>IF(SUM(J269:J279)=0,"",SUM(J269:J279))</f>
        <v/>
      </c>
      <c r="K280" s="33"/>
      <c r="L280" s="34"/>
      <c r="M280" s="32">
        <f>IF(SUM(M269:M279)=0,"",SUM(M269:M279))</f>
        <v>2</v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>
        <f>IF(SUM(V269:V279)=0,"",SUM(V269:V279))</f>
        <v>1</v>
      </c>
      <c r="W280" s="33"/>
      <c r="X280" s="34"/>
      <c r="Y280" s="32" t="str">
        <f>IF(SUM(Y269:Y279)=0,"",SUM(Y269:Y279))</f>
        <v/>
      </c>
      <c r="Z280" s="33"/>
      <c r="AA280" s="34"/>
      <c r="AB280" s="2">
        <f>SUM(G280:AA280)</f>
        <v>3</v>
      </c>
    </row>
    <row r="281" spans="2:29" ht="30" customHeight="1" x14ac:dyDescent="0.25">
      <c r="B281" s="21" t="s">
        <v>150</v>
      </c>
      <c r="C281" s="21" t="s">
        <v>130</v>
      </c>
      <c r="D281" s="21" t="s">
        <v>14</v>
      </c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 t="str">
        <f>IF(SUM(L269:L271)=0,"",SUM(L269:L271))</f>
        <v/>
      </c>
      <c r="M281" s="12"/>
      <c r="N281" s="15"/>
      <c r="O281" s="15" t="str">
        <f>IF(SUM(O269:O271)=0,"",SUM(O269:O271))</f>
        <v/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>
        <f>IF(SUM(X269:X271)=0,"",SUM(X269:X271))</f>
        <v>3</v>
      </c>
      <c r="Y281" s="12"/>
      <c r="Z281" s="15"/>
      <c r="AA281" s="15" t="str">
        <f>IF(SUM(AA269:AA271)=0,"",SUM(AA269:AA271))</f>
        <v/>
      </c>
      <c r="AB281" s="2">
        <f>SUM(G281:AA281)</f>
        <v>3</v>
      </c>
      <c r="AC281" s="3">
        <f>INT(SUM(G281:AA281)/3)</f>
        <v>1</v>
      </c>
    </row>
    <row r="282" spans="2:29" ht="30" customHeight="1" thickBot="1" x14ac:dyDescent="0.3">
      <c r="B282" s="21" t="s">
        <v>271</v>
      </c>
      <c r="C282" s="21" t="s">
        <v>201</v>
      </c>
      <c r="D282" s="21" t="s">
        <v>220</v>
      </c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/>
      <c r="C283" s="21"/>
      <c r="D283" s="21"/>
      <c r="E283" s="21"/>
      <c r="F283" s="18"/>
      <c r="G283" s="124">
        <f>IF((AB280-AC281)&lt;0,0,AB280-AC281)</f>
        <v>2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/>
      <c r="C284" s="21"/>
      <c r="D284" s="21"/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/>
      <c r="C285" s="21"/>
      <c r="D285" s="21"/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/>
      <c r="C286" s="21"/>
      <c r="D286" s="21"/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EUXTON SOUTH END</v>
      </c>
      <c r="C288" s="131"/>
      <c r="D288" s="132"/>
      <c r="E288" s="136" t="str">
        <f>INDEX(Owners!$A:$A,MATCH(B288,Owners!$B:$B,0))</f>
        <v>Antony Robinson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f>A4+6</f>
        <v>24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 t="s">
        <v>65</v>
      </c>
      <c r="C290" s="8" t="s">
        <v>0</v>
      </c>
      <c r="D290" s="8" t="s">
        <v>66</v>
      </c>
      <c r="E290" s="85"/>
      <c r="F290" s="26"/>
      <c r="G290" s="9"/>
      <c r="H290" s="10" t="s">
        <v>397</v>
      </c>
      <c r="I290" s="11"/>
      <c r="J290" s="12"/>
      <c r="K290" s="13" t="s">
        <v>397</v>
      </c>
      <c r="L290" s="14">
        <v>2</v>
      </c>
      <c r="M290" s="12"/>
      <c r="N290" s="13" t="s">
        <v>397</v>
      </c>
      <c r="O290" s="14"/>
      <c r="P290" s="12"/>
      <c r="Q290" s="13" t="s">
        <v>397</v>
      </c>
      <c r="R290" s="14"/>
      <c r="S290" s="12"/>
      <c r="T290" s="13" t="s">
        <v>397</v>
      </c>
      <c r="U290" s="14"/>
      <c r="V290" s="12">
        <v>0</v>
      </c>
      <c r="W290" s="13" t="s">
        <v>397</v>
      </c>
      <c r="X290" s="14">
        <v>1</v>
      </c>
      <c r="Y290" s="12"/>
      <c r="Z290" s="13" t="s">
        <v>397</v>
      </c>
      <c r="AA290" s="14"/>
    </row>
    <row r="291" spans="1:29" ht="30" customHeight="1" x14ac:dyDescent="0.25">
      <c r="B291" s="8" t="s">
        <v>89</v>
      </c>
      <c r="C291" s="8" t="s">
        <v>79</v>
      </c>
      <c r="D291" s="8" t="s">
        <v>68</v>
      </c>
      <c r="E291" s="20"/>
      <c r="F291" s="26"/>
      <c r="G291" s="12"/>
      <c r="H291" s="13" t="s">
        <v>397</v>
      </c>
      <c r="I291" s="15"/>
      <c r="J291" s="12"/>
      <c r="K291" s="13" t="s">
        <v>397</v>
      </c>
      <c r="L291" s="14">
        <v>2</v>
      </c>
      <c r="M291" s="12"/>
      <c r="N291" s="13" t="s">
        <v>397</v>
      </c>
      <c r="O291" s="14"/>
      <c r="P291" s="12"/>
      <c r="Q291" s="13" t="s">
        <v>397</v>
      </c>
      <c r="R291" s="14"/>
      <c r="S291" s="12"/>
      <c r="T291" s="13" t="s">
        <v>397</v>
      </c>
      <c r="U291" s="14"/>
      <c r="V291" s="12">
        <v>0</v>
      </c>
      <c r="W291" s="13" t="s">
        <v>397</v>
      </c>
      <c r="X291" s="14">
        <v>0</v>
      </c>
      <c r="Y291" s="12"/>
      <c r="Z291" s="13" t="s">
        <v>397</v>
      </c>
      <c r="AA291" s="14"/>
    </row>
    <row r="292" spans="1:29" ht="30" customHeight="1" x14ac:dyDescent="0.25">
      <c r="B292" s="8" t="s">
        <v>118</v>
      </c>
      <c r="C292" s="8" t="s">
        <v>79</v>
      </c>
      <c r="D292" s="8" t="s">
        <v>54</v>
      </c>
      <c r="E292" s="20"/>
      <c r="F292" s="26"/>
      <c r="G292" s="12"/>
      <c r="H292" s="13" t="s">
        <v>397</v>
      </c>
      <c r="I292" s="15"/>
      <c r="J292" s="12"/>
      <c r="K292" s="13" t="s">
        <v>397</v>
      </c>
      <c r="L292" s="14">
        <v>3</v>
      </c>
      <c r="M292" s="12"/>
      <c r="N292" s="13" t="s">
        <v>397</v>
      </c>
      <c r="O292" s="14"/>
      <c r="P292" s="12"/>
      <c r="Q292" s="13" t="s">
        <v>397</v>
      </c>
      <c r="R292" s="14"/>
      <c r="S292" s="12"/>
      <c r="T292" s="13" t="s">
        <v>397</v>
      </c>
      <c r="U292" s="14"/>
      <c r="V292" s="12">
        <v>1</v>
      </c>
      <c r="W292" s="13" t="s">
        <v>397</v>
      </c>
      <c r="X292" s="14">
        <v>1</v>
      </c>
      <c r="Y292" s="12"/>
      <c r="Z292" s="13" t="s">
        <v>397</v>
      </c>
      <c r="AA292" s="14"/>
    </row>
    <row r="293" spans="1:29" ht="30" customHeight="1" x14ac:dyDescent="0.25">
      <c r="B293" s="8" t="s">
        <v>156</v>
      </c>
      <c r="C293" s="8" t="s">
        <v>130</v>
      </c>
      <c r="D293" s="8" t="s">
        <v>76</v>
      </c>
      <c r="E293" s="20"/>
      <c r="F293" s="26"/>
      <c r="G293" s="12"/>
      <c r="H293" s="15"/>
      <c r="I293" s="15"/>
      <c r="J293" s="12"/>
      <c r="K293" s="15"/>
      <c r="L293" s="14"/>
      <c r="M293" s="12"/>
      <c r="N293" s="15"/>
      <c r="O293" s="14"/>
      <c r="P293" s="12"/>
      <c r="Q293" s="15"/>
      <c r="R293" s="14"/>
      <c r="S293" s="12"/>
      <c r="T293" s="15"/>
      <c r="U293" s="14"/>
      <c r="V293" s="12">
        <v>0</v>
      </c>
      <c r="W293" s="15"/>
      <c r="X293" s="14"/>
      <c r="Y293" s="12"/>
      <c r="Z293" s="15"/>
      <c r="AA293" s="14"/>
    </row>
    <row r="294" spans="1:29" ht="30" customHeight="1" x14ac:dyDescent="0.25">
      <c r="B294" s="8" t="s">
        <v>154</v>
      </c>
      <c r="C294" s="8" t="s">
        <v>130</v>
      </c>
      <c r="D294" s="8" t="s">
        <v>66</v>
      </c>
      <c r="E294" s="20"/>
      <c r="F294" s="26"/>
      <c r="G294" s="12"/>
      <c r="H294" s="15"/>
      <c r="I294" s="15"/>
      <c r="J294" s="12"/>
      <c r="K294" s="15"/>
      <c r="L294" s="14"/>
      <c r="M294" s="12"/>
      <c r="N294" s="15"/>
      <c r="O294" s="14"/>
      <c r="P294" s="12"/>
      <c r="Q294" s="15"/>
      <c r="R294" s="14"/>
      <c r="S294" s="12"/>
      <c r="T294" s="15"/>
      <c r="U294" s="14"/>
      <c r="V294" s="12">
        <v>0</v>
      </c>
      <c r="W294" s="15"/>
      <c r="X294" s="14"/>
      <c r="Y294" s="12"/>
      <c r="Z294" s="15"/>
      <c r="AA294" s="14"/>
    </row>
    <row r="295" spans="1:29" ht="30" customHeight="1" x14ac:dyDescent="0.25">
      <c r="B295" s="8" t="s">
        <v>153</v>
      </c>
      <c r="C295" s="8" t="s">
        <v>130</v>
      </c>
      <c r="D295" s="8" t="s">
        <v>71</v>
      </c>
      <c r="E295" s="20"/>
      <c r="F295" s="26"/>
      <c r="G295" s="12"/>
      <c r="H295" s="15"/>
      <c r="I295" s="15"/>
      <c r="J295" s="12"/>
      <c r="K295" s="15"/>
      <c r="L295" s="14"/>
      <c r="M295" s="12"/>
      <c r="N295" s="15"/>
      <c r="O295" s="14"/>
      <c r="P295" s="12"/>
      <c r="Q295" s="15"/>
      <c r="R295" s="14"/>
      <c r="S295" s="12"/>
      <c r="T295" s="15"/>
      <c r="U295" s="14"/>
      <c r="V295" s="12">
        <v>0</v>
      </c>
      <c r="W295" s="15"/>
      <c r="X295" s="14"/>
      <c r="Y295" s="12"/>
      <c r="Z295" s="15"/>
      <c r="AA295" s="14"/>
    </row>
    <row r="296" spans="1:29" ht="30" customHeight="1" x14ac:dyDescent="0.25">
      <c r="B296" s="8" t="s">
        <v>300</v>
      </c>
      <c r="C296" s="8" t="s">
        <v>201</v>
      </c>
      <c r="D296" s="8" t="s">
        <v>32</v>
      </c>
      <c r="E296" s="20"/>
      <c r="F296" s="26"/>
      <c r="G296" s="12"/>
      <c r="H296" s="15"/>
      <c r="I296" s="15"/>
      <c r="J296" s="12"/>
      <c r="K296" s="15"/>
      <c r="L296" s="14"/>
      <c r="M296" s="12"/>
      <c r="N296" s="15"/>
      <c r="O296" s="14"/>
      <c r="P296" s="12"/>
      <c r="Q296" s="15"/>
      <c r="R296" s="14"/>
      <c r="S296" s="12"/>
      <c r="T296" s="15"/>
      <c r="U296" s="14"/>
      <c r="V296" s="12">
        <v>0</v>
      </c>
      <c r="W296" s="15"/>
      <c r="X296" s="14"/>
      <c r="Y296" s="12"/>
      <c r="Z296" s="15"/>
      <c r="AA296" s="14"/>
    </row>
    <row r="297" spans="1:29" ht="30" customHeight="1" x14ac:dyDescent="0.25">
      <c r="B297" s="8" t="s">
        <v>202</v>
      </c>
      <c r="C297" s="8" t="s">
        <v>201</v>
      </c>
      <c r="D297" s="8" t="s">
        <v>37</v>
      </c>
      <c r="E297" s="20"/>
      <c r="F297" s="26"/>
      <c r="G297" s="12"/>
      <c r="H297" s="15"/>
      <c r="I297" s="15"/>
      <c r="J297" s="12"/>
      <c r="K297" s="15"/>
      <c r="L297" s="14"/>
      <c r="M297" s="12"/>
      <c r="N297" s="15"/>
      <c r="O297" s="14"/>
      <c r="P297" s="12"/>
      <c r="Q297" s="15"/>
      <c r="R297" s="14"/>
      <c r="S297" s="12"/>
      <c r="T297" s="15"/>
      <c r="U297" s="14"/>
      <c r="V297" s="12">
        <v>0</v>
      </c>
      <c r="W297" s="15"/>
      <c r="X297" s="14"/>
      <c r="Y297" s="12"/>
      <c r="Z297" s="15"/>
      <c r="AA297" s="14"/>
    </row>
    <row r="298" spans="1:29" ht="30" customHeight="1" x14ac:dyDescent="0.25">
      <c r="B298" s="8" t="s">
        <v>257</v>
      </c>
      <c r="C298" s="8" t="s">
        <v>201</v>
      </c>
      <c r="D298" s="8" t="s">
        <v>175</v>
      </c>
      <c r="E298" s="20"/>
      <c r="F298" s="26"/>
      <c r="G298" s="12"/>
      <c r="H298" s="15"/>
      <c r="I298" s="15"/>
      <c r="J298" s="12"/>
      <c r="K298" s="15"/>
      <c r="L298" s="14"/>
      <c r="M298" s="12"/>
      <c r="N298" s="15"/>
      <c r="O298" s="14"/>
      <c r="P298" s="12"/>
      <c r="Q298" s="15"/>
      <c r="R298" s="14"/>
      <c r="S298" s="12"/>
      <c r="T298" s="15"/>
      <c r="U298" s="14"/>
      <c r="V298" s="12">
        <v>0</v>
      </c>
      <c r="W298" s="15"/>
      <c r="X298" s="14"/>
      <c r="Y298" s="12"/>
      <c r="Z298" s="15"/>
      <c r="AA298" s="14"/>
    </row>
    <row r="299" spans="1:29" ht="30" customHeight="1" x14ac:dyDescent="0.25">
      <c r="B299" s="8" t="s">
        <v>248</v>
      </c>
      <c r="C299" s="8" t="s">
        <v>201</v>
      </c>
      <c r="D299" s="8" t="s">
        <v>66</v>
      </c>
      <c r="E299" s="20"/>
      <c r="F299" s="26"/>
      <c r="G299" s="12"/>
      <c r="H299" s="15"/>
      <c r="I299" s="15"/>
      <c r="J299" s="12"/>
      <c r="K299" s="15"/>
      <c r="L299" s="14"/>
      <c r="M299" s="12"/>
      <c r="N299" s="15"/>
      <c r="O299" s="14"/>
      <c r="P299" s="12"/>
      <c r="Q299" s="15"/>
      <c r="R299" s="14"/>
      <c r="S299" s="12"/>
      <c r="T299" s="15"/>
      <c r="U299" s="14"/>
      <c r="V299" s="12">
        <v>0</v>
      </c>
      <c r="W299" s="15"/>
      <c r="X299" s="14"/>
      <c r="Y299" s="12"/>
      <c r="Z299" s="15"/>
      <c r="AA299" s="14"/>
    </row>
    <row r="300" spans="1:29" ht="30" customHeight="1" thickBot="1" x14ac:dyDescent="0.3">
      <c r="B300" s="27" t="s">
        <v>253</v>
      </c>
      <c r="C300" s="27" t="s">
        <v>201</v>
      </c>
      <c r="D300" s="27" t="s">
        <v>11</v>
      </c>
      <c r="E300" s="35"/>
      <c r="F300" s="26"/>
      <c r="G300" s="28"/>
      <c r="H300" s="17"/>
      <c r="I300" s="17"/>
      <c r="J300" s="28"/>
      <c r="K300" s="17"/>
      <c r="L300" s="29"/>
      <c r="M300" s="28"/>
      <c r="N300" s="17"/>
      <c r="O300" s="29"/>
      <c r="P300" s="28"/>
      <c r="Q300" s="17"/>
      <c r="R300" s="29"/>
      <c r="S300" s="28"/>
      <c r="T300" s="17"/>
      <c r="U300" s="29"/>
      <c r="V300" s="28">
        <v>0</v>
      </c>
      <c r="W300" s="17"/>
      <c r="X300" s="29"/>
      <c r="Y300" s="28"/>
      <c r="Z300" s="17"/>
      <c r="AA300" s="29"/>
    </row>
    <row r="301" spans="1:29" ht="30" customHeight="1" thickTop="1" x14ac:dyDescent="0.25">
      <c r="B301" s="30" t="s">
        <v>40</v>
      </c>
      <c r="C301" s="30" t="s">
        <v>0</v>
      </c>
      <c r="D301" s="30" t="s">
        <v>41</v>
      </c>
      <c r="E301" s="36"/>
      <c r="F301" s="31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 t="str">
        <f>IF(SUM(P290:P300)=0,"",SUM(P290:P300))</f>
        <v/>
      </c>
      <c r="Q301" s="33"/>
      <c r="R301" s="34"/>
      <c r="S301" s="32" t="str">
        <f>IF(SUM(S290:S300)=0,"",SUM(S290:S300))</f>
        <v/>
      </c>
      <c r="T301" s="33"/>
      <c r="U301" s="34"/>
      <c r="V301" s="32">
        <f>IF(SUM(V290:V300)=0,"",SUM(V290:V300))</f>
        <v>1</v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1</v>
      </c>
    </row>
    <row r="302" spans="1:29" ht="30" customHeight="1" x14ac:dyDescent="0.25">
      <c r="B302" s="21" t="s">
        <v>113</v>
      </c>
      <c r="C302" s="21" t="s">
        <v>79</v>
      </c>
      <c r="D302" s="21" t="s">
        <v>41</v>
      </c>
      <c r="E302" s="23"/>
      <c r="F302" s="22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>
        <f>IF(SUM(L290:L292)=0,"",SUM(L290:L292))</f>
        <v>7</v>
      </c>
      <c r="M302" s="12"/>
      <c r="N302" s="15"/>
      <c r="O302" s="15" t="str">
        <f>IF(SUM(O290:O292)=0,"",SUM(O290:O292))</f>
        <v/>
      </c>
      <c r="P302" s="12"/>
      <c r="Q302" s="15"/>
      <c r="R302" s="15" t="str">
        <f>IF(SUM(R290:R292)=0,"",SUM(R290:R292))</f>
        <v/>
      </c>
      <c r="S302" s="12"/>
      <c r="T302" s="15"/>
      <c r="U302" s="15" t="str">
        <f>IF(SUM(U290:U292)=0,"",SUM(U290:U292))</f>
        <v/>
      </c>
      <c r="V302" s="12"/>
      <c r="W302" s="15"/>
      <c r="X302" s="15">
        <f>IF(SUM(X290:X292)=0,"",SUM(X290:X292))</f>
        <v>2</v>
      </c>
      <c r="Y302" s="12"/>
      <c r="Z302" s="15"/>
      <c r="AA302" s="15" t="str">
        <f>IF(SUM(AA290:AA292)=0,"",SUM(AA290:AA292))</f>
        <v/>
      </c>
      <c r="AB302" s="2">
        <f>SUM(G302:AA302)</f>
        <v>9</v>
      </c>
      <c r="AC302" s="3">
        <f>INT(SUM(G302:AA302)/3)</f>
        <v>3</v>
      </c>
    </row>
    <row r="303" spans="1:29" ht="30" customHeight="1" thickBot="1" x14ac:dyDescent="0.3">
      <c r="B303" s="21" t="s">
        <v>83</v>
      </c>
      <c r="C303" s="21" t="s">
        <v>79</v>
      </c>
      <c r="D303" s="21" t="s">
        <v>64</v>
      </c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 t="s">
        <v>95</v>
      </c>
      <c r="C304" s="21" t="s">
        <v>79</v>
      </c>
      <c r="D304" s="21" t="s">
        <v>66</v>
      </c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 t="s">
        <v>199</v>
      </c>
      <c r="C305" s="21" t="s">
        <v>130</v>
      </c>
      <c r="D305" s="21" t="s">
        <v>71</v>
      </c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 t="s">
        <v>246</v>
      </c>
      <c r="C306" s="21" t="s">
        <v>201</v>
      </c>
      <c r="D306" s="21" t="s">
        <v>19</v>
      </c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 t="s">
        <v>305</v>
      </c>
      <c r="C307" s="21" t="s">
        <v>201</v>
      </c>
      <c r="D307" s="21" t="s">
        <v>44</v>
      </c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f>A1</f>
        <v>3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3</v>
      </c>
      <c r="F309" s="143"/>
      <c r="G309" s="143"/>
      <c r="H309" s="143"/>
      <c r="I309" s="143"/>
      <c r="J309" s="144">
        <f>INDEX(Diary!$C:$C,MATCH(A309,Diary!$A:$A,0))</f>
        <v>41904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MICKY QUINN'S SHIRT</v>
      </c>
      <c r="C311" s="131"/>
      <c r="D311" s="132"/>
      <c r="E311" s="136" t="str">
        <f>INDEX(Owners!$A:$A,MATCH(B311,Owners!$B:$B,0))</f>
        <v>Andy Charleston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f>A4+7</f>
        <v>25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 t="s">
        <v>26</v>
      </c>
      <c r="C313" s="8" t="s">
        <v>0</v>
      </c>
      <c r="D313" s="8" t="s">
        <v>27</v>
      </c>
      <c r="E313" s="84"/>
      <c r="F313" s="26"/>
      <c r="G313" s="9"/>
      <c r="H313" s="10" t="s">
        <v>397</v>
      </c>
      <c r="I313" s="11"/>
      <c r="J313" s="12"/>
      <c r="K313" s="13" t="s">
        <v>397</v>
      </c>
      <c r="L313" s="14"/>
      <c r="M313" s="12"/>
      <c r="N313" s="13" t="s">
        <v>397</v>
      </c>
      <c r="O313" s="14">
        <v>2</v>
      </c>
      <c r="P313" s="12"/>
      <c r="Q313" s="13" t="s">
        <v>397</v>
      </c>
      <c r="R313" s="14"/>
      <c r="S313" s="12"/>
      <c r="T313" s="13" t="s">
        <v>397</v>
      </c>
      <c r="U313" s="14"/>
      <c r="V313" s="12">
        <v>0</v>
      </c>
      <c r="W313" s="13" t="s">
        <v>397</v>
      </c>
      <c r="X313" s="14">
        <v>0</v>
      </c>
      <c r="Y313" s="12"/>
      <c r="Z313" s="13" t="s">
        <v>397</v>
      </c>
      <c r="AA313" s="14"/>
    </row>
    <row r="314" spans="1:28" ht="30" customHeight="1" x14ac:dyDescent="0.25">
      <c r="B314" s="8" t="s">
        <v>105</v>
      </c>
      <c r="C314" s="8" t="s">
        <v>79</v>
      </c>
      <c r="D314" s="8" t="s">
        <v>71</v>
      </c>
      <c r="E314" s="8"/>
      <c r="F314" s="26"/>
      <c r="G314" s="12"/>
      <c r="H314" s="13" t="s">
        <v>397</v>
      </c>
      <c r="I314" s="15"/>
      <c r="J314" s="12"/>
      <c r="K314" s="13" t="s">
        <v>397</v>
      </c>
      <c r="L314" s="14"/>
      <c r="M314" s="12"/>
      <c r="N314" s="13" t="s">
        <v>397</v>
      </c>
      <c r="O314" s="14"/>
      <c r="P314" s="12"/>
      <c r="Q314" s="13" t="s">
        <v>397</v>
      </c>
      <c r="R314" s="14"/>
      <c r="S314" s="12"/>
      <c r="T314" s="13" t="s">
        <v>397</v>
      </c>
      <c r="U314" s="14"/>
      <c r="V314" s="12">
        <v>0</v>
      </c>
      <c r="W314" s="13" t="s">
        <v>397</v>
      </c>
      <c r="X314" s="14">
        <v>2</v>
      </c>
      <c r="Y314" s="12"/>
      <c r="Z314" s="13" t="s">
        <v>397</v>
      </c>
      <c r="AA314" s="14"/>
    </row>
    <row r="315" spans="1:28" ht="30" customHeight="1" x14ac:dyDescent="0.25">
      <c r="B315" s="8" t="s">
        <v>102</v>
      </c>
      <c r="C315" s="8" t="s">
        <v>79</v>
      </c>
      <c r="D315" s="8" t="s">
        <v>64</v>
      </c>
      <c r="E315" s="8"/>
      <c r="F315" s="26"/>
      <c r="G315" s="12"/>
      <c r="H315" s="13" t="s">
        <v>397</v>
      </c>
      <c r="I315" s="15"/>
      <c r="J315" s="12"/>
      <c r="K315" s="13" t="s">
        <v>397</v>
      </c>
      <c r="L315" s="14"/>
      <c r="M315" s="12"/>
      <c r="N315" s="13" t="s">
        <v>397</v>
      </c>
      <c r="O315" s="14">
        <v>1</v>
      </c>
      <c r="P315" s="12"/>
      <c r="Q315" s="13" t="s">
        <v>397</v>
      </c>
      <c r="R315" s="14"/>
      <c r="S315" s="12"/>
      <c r="T315" s="13" t="s">
        <v>397</v>
      </c>
      <c r="U315" s="14"/>
      <c r="V315" s="12">
        <v>0</v>
      </c>
      <c r="W315" s="13" t="s">
        <v>397</v>
      </c>
      <c r="X315" s="14">
        <v>1</v>
      </c>
      <c r="Y315" s="12"/>
      <c r="Z315" s="13" t="s">
        <v>397</v>
      </c>
      <c r="AA315" s="14"/>
    </row>
    <row r="316" spans="1:28" ht="30" customHeight="1" x14ac:dyDescent="0.25">
      <c r="B316" s="8" t="s">
        <v>155</v>
      </c>
      <c r="C316" s="8" t="s">
        <v>130</v>
      </c>
      <c r="D316" s="8" t="s">
        <v>17</v>
      </c>
      <c r="E316" s="8"/>
      <c r="F316" s="26"/>
      <c r="G316" s="12"/>
      <c r="H316" s="15"/>
      <c r="I316" s="15"/>
      <c r="J316" s="12"/>
      <c r="K316" s="15"/>
      <c r="L316" s="14"/>
      <c r="M316" s="12"/>
      <c r="N316" s="15"/>
      <c r="O316" s="14"/>
      <c r="P316" s="12"/>
      <c r="Q316" s="15"/>
      <c r="R316" s="14"/>
      <c r="S316" s="12"/>
      <c r="T316" s="15"/>
      <c r="U316" s="14"/>
      <c r="V316" s="12">
        <v>0</v>
      </c>
      <c r="W316" s="15"/>
      <c r="X316" s="14"/>
      <c r="Y316" s="12"/>
      <c r="Z316" s="15"/>
      <c r="AA316" s="14"/>
    </row>
    <row r="317" spans="1:28" ht="30" customHeight="1" x14ac:dyDescent="0.25">
      <c r="B317" s="8" t="s">
        <v>159</v>
      </c>
      <c r="C317" s="8" t="s">
        <v>130</v>
      </c>
      <c r="D317" s="8" t="s">
        <v>8</v>
      </c>
      <c r="E317" s="8"/>
      <c r="F317" s="26"/>
      <c r="G317" s="12"/>
      <c r="H317" s="15"/>
      <c r="I317" s="15"/>
      <c r="J317" s="12"/>
      <c r="K317" s="15"/>
      <c r="L317" s="14"/>
      <c r="M317" s="12"/>
      <c r="N317" s="15"/>
      <c r="O317" s="14"/>
      <c r="P317" s="12"/>
      <c r="Q317" s="15"/>
      <c r="R317" s="14"/>
      <c r="S317" s="12"/>
      <c r="T317" s="15"/>
      <c r="U317" s="14"/>
      <c r="V317" s="12">
        <v>0</v>
      </c>
      <c r="W317" s="15"/>
      <c r="X317" s="14"/>
      <c r="Y317" s="12"/>
      <c r="Z317" s="15"/>
      <c r="AA317" s="14"/>
    </row>
    <row r="318" spans="1:28" ht="30" customHeight="1" x14ac:dyDescent="0.25">
      <c r="B318" s="8" t="s">
        <v>147</v>
      </c>
      <c r="C318" s="8" t="s">
        <v>130</v>
      </c>
      <c r="D318" s="8" t="s">
        <v>49</v>
      </c>
      <c r="E318" s="8"/>
      <c r="F318" s="26"/>
      <c r="G318" s="12"/>
      <c r="H318" s="15"/>
      <c r="I318" s="15"/>
      <c r="J318" s="12"/>
      <c r="K318" s="15"/>
      <c r="L318" s="14"/>
      <c r="M318" s="12"/>
      <c r="N318" s="15"/>
      <c r="O318" s="14"/>
      <c r="P318" s="12"/>
      <c r="Q318" s="15"/>
      <c r="R318" s="14"/>
      <c r="S318" s="12"/>
      <c r="T318" s="15"/>
      <c r="U318" s="14"/>
      <c r="V318" s="12">
        <v>0</v>
      </c>
      <c r="W318" s="15"/>
      <c r="X318" s="14"/>
      <c r="Y318" s="12"/>
      <c r="Z318" s="15"/>
      <c r="AA318" s="14"/>
    </row>
    <row r="319" spans="1:28" ht="30" customHeight="1" x14ac:dyDescent="0.25">
      <c r="B319" s="8" t="s">
        <v>217</v>
      </c>
      <c r="C319" s="8" t="s">
        <v>201</v>
      </c>
      <c r="D319" s="8" t="s">
        <v>60</v>
      </c>
      <c r="E319" s="8"/>
      <c r="F319" s="26"/>
      <c r="G319" s="12"/>
      <c r="H319" s="15"/>
      <c r="I319" s="15"/>
      <c r="J319" s="12"/>
      <c r="K319" s="15"/>
      <c r="L319" s="14"/>
      <c r="M319" s="12"/>
      <c r="N319" s="15"/>
      <c r="O319" s="14"/>
      <c r="P319" s="12"/>
      <c r="Q319" s="15"/>
      <c r="R319" s="14"/>
      <c r="S319" s="12"/>
      <c r="T319" s="15"/>
      <c r="U319" s="14"/>
      <c r="V319" s="12">
        <v>0</v>
      </c>
      <c r="W319" s="15"/>
      <c r="X319" s="14"/>
      <c r="Y319" s="12"/>
      <c r="Z319" s="15"/>
      <c r="AA319" s="14"/>
    </row>
    <row r="320" spans="1:28" ht="30" customHeight="1" x14ac:dyDescent="0.25">
      <c r="B320" s="8" t="s">
        <v>235</v>
      </c>
      <c r="C320" s="8" t="s">
        <v>201</v>
      </c>
      <c r="D320" s="8" t="s">
        <v>66</v>
      </c>
      <c r="E320" s="8"/>
      <c r="F320" s="26"/>
      <c r="G320" s="12"/>
      <c r="H320" s="15"/>
      <c r="I320" s="15"/>
      <c r="J320" s="12">
        <v>1</v>
      </c>
      <c r="K320" s="15"/>
      <c r="L320" s="14"/>
      <c r="M320" s="12"/>
      <c r="N320" s="15"/>
      <c r="O320" s="14"/>
      <c r="P320" s="12"/>
      <c r="Q320" s="15"/>
      <c r="R320" s="14"/>
      <c r="S320" s="12"/>
      <c r="T320" s="15"/>
      <c r="U320" s="14"/>
      <c r="V320" s="12">
        <v>0</v>
      </c>
      <c r="W320" s="15"/>
      <c r="X320" s="14"/>
      <c r="Y320" s="12"/>
      <c r="Z320" s="15"/>
      <c r="AA320" s="14"/>
    </row>
    <row r="321" spans="1:29" ht="30" customHeight="1" x14ac:dyDescent="0.25">
      <c r="B321" s="8" t="s">
        <v>218</v>
      </c>
      <c r="C321" s="8" t="s">
        <v>201</v>
      </c>
      <c r="D321" s="8" t="s">
        <v>62</v>
      </c>
      <c r="E321" s="8"/>
      <c r="F321" s="26"/>
      <c r="G321" s="12"/>
      <c r="H321" s="15"/>
      <c r="I321" s="15"/>
      <c r="J321" s="12"/>
      <c r="K321" s="15"/>
      <c r="L321" s="14"/>
      <c r="M321" s="12"/>
      <c r="N321" s="15"/>
      <c r="O321" s="14"/>
      <c r="P321" s="12"/>
      <c r="Q321" s="15"/>
      <c r="R321" s="14"/>
      <c r="S321" s="12"/>
      <c r="T321" s="15"/>
      <c r="U321" s="14"/>
      <c r="V321" s="12">
        <v>0</v>
      </c>
      <c r="W321" s="15"/>
      <c r="X321" s="14"/>
      <c r="Y321" s="12"/>
      <c r="Z321" s="15"/>
      <c r="AA321" s="14"/>
    </row>
    <row r="322" spans="1:29" ht="30" customHeight="1" x14ac:dyDescent="0.25">
      <c r="B322" s="8" t="s">
        <v>316</v>
      </c>
      <c r="C322" s="8" t="s">
        <v>201</v>
      </c>
      <c r="D322" s="8" t="s">
        <v>273</v>
      </c>
      <c r="E322" s="8"/>
      <c r="F322" s="26"/>
      <c r="G322" s="12"/>
      <c r="H322" s="15"/>
      <c r="I322" s="15"/>
      <c r="J322" s="12"/>
      <c r="K322" s="15"/>
      <c r="L322" s="14"/>
      <c r="M322" s="12"/>
      <c r="N322" s="15"/>
      <c r="O322" s="14"/>
      <c r="P322" s="12"/>
      <c r="Q322" s="15"/>
      <c r="R322" s="14"/>
      <c r="S322" s="12"/>
      <c r="T322" s="15"/>
      <c r="U322" s="14"/>
      <c r="V322" s="12">
        <v>0</v>
      </c>
      <c r="W322" s="15"/>
      <c r="X322" s="14"/>
      <c r="Y322" s="12"/>
      <c r="Z322" s="15"/>
      <c r="AA322" s="14"/>
    </row>
    <row r="323" spans="1:29" ht="30" customHeight="1" thickBot="1" x14ac:dyDescent="0.3">
      <c r="B323" s="27" t="s">
        <v>223</v>
      </c>
      <c r="C323" s="27" t="s">
        <v>201</v>
      </c>
      <c r="D323" s="27" t="s">
        <v>175</v>
      </c>
      <c r="E323" s="27"/>
      <c r="F323" s="26"/>
      <c r="G323" s="28"/>
      <c r="H323" s="17"/>
      <c r="I323" s="17"/>
      <c r="J323" s="28"/>
      <c r="K323" s="17"/>
      <c r="L323" s="29"/>
      <c r="M323" s="28"/>
      <c r="N323" s="17"/>
      <c r="O323" s="29"/>
      <c r="P323" s="28"/>
      <c r="Q323" s="17"/>
      <c r="R323" s="29"/>
      <c r="S323" s="28"/>
      <c r="T323" s="17"/>
      <c r="U323" s="29"/>
      <c r="V323" s="28">
        <v>1</v>
      </c>
      <c r="W323" s="17"/>
      <c r="X323" s="29"/>
      <c r="Y323" s="28"/>
      <c r="Z323" s="17"/>
      <c r="AA323" s="29"/>
    </row>
    <row r="324" spans="1:29" ht="30" customHeight="1" thickTop="1" x14ac:dyDescent="0.25">
      <c r="B324" s="30" t="s">
        <v>212</v>
      </c>
      <c r="C324" s="30" t="s">
        <v>201</v>
      </c>
      <c r="D324" s="30" t="s">
        <v>47</v>
      </c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>
        <f>IF(SUM(J313:J323)=0,"",SUM(J313:J323))</f>
        <v>1</v>
      </c>
      <c r="K324" s="33"/>
      <c r="L324" s="34"/>
      <c r="M324" s="32" t="str">
        <f>IF(SUM(M313:M323)=0,"",SUM(M313:M323))</f>
        <v/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>
        <f>IF(SUM(V313:V323)=0,"",SUM(V313:V323))</f>
        <v>1</v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2</v>
      </c>
    </row>
    <row r="325" spans="1:29" ht="30" customHeight="1" x14ac:dyDescent="0.25">
      <c r="B325" s="21"/>
      <c r="C325" s="21"/>
      <c r="D325" s="21"/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>
        <f>IF(SUM(O313:O315)=0,"",SUM(O313:O315))</f>
        <v>3</v>
      </c>
      <c r="P325" s="12"/>
      <c r="Q325" s="15"/>
      <c r="R325" s="15" t="str">
        <f>IF(SUM(R313:R315)=0,"",SUM(R313:R315))</f>
        <v/>
      </c>
      <c r="S325" s="12"/>
      <c r="T325" s="15"/>
      <c r="U325" s="15" t="str">
        <f>IF(SUM(U313:U315)=0,"",SUM(U313:U315))</f>
        <v/>
      </c>
      <c r="V325" s="12"/>
      <c r="W325" s="15"/>
      <c r="X325" s="15">
        <f>IF(SUM(X313:X315)=0,"",SUM(X313:X315))</f>
        <v>3</v>
      </c>
      <c r="Y325" s="12"/>
      <c r="Z325" s="15"/>
      <c r="AA325" s="15" t="str">
        <f>IF(SUM(AA313:AA315)=0,"",SUM(AA313:AA315))</f>
        <v/>
      </c>
      <c r="AB325" s="2">
        <f>SUM(G325:AA325)</f>
        <v>6</v>
      </c>
      <c r="AC325" s="3">
        <f>INT(SUM(G325:AA325)/3)</f>
        <v>2</v>
      </c>
    </row>
    <row r="326" spans="1:29" ht="30" customHeight="1" thickBot="1" x14ac:dyDescent="0.3">
      <c r="B326" s="21"/>
      <c r="C326" s="21"/>
      <c r="D326" s="21"/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/>
      <c r="C327" s="21"/>
      <c r="D327" s="21"/>
      <c r="E327" s="21"/>
      <c r="F327" s="18"/>
      <c r="G327" s="124">
        <f>IF((AB324-AC325)&lt;0,0,AB324-AC325)</f>
        <v>0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/>
      <c r="C328" s="21"/>
      <c r="D328" s="21"/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/>
      <c r="C329" s="21"/>
      <c r="D329" s="21"/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/>
      <c r="C330" s="21"/>
      <c r="D330" s="21"/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BREAST HOMAGE ALBION</v>
      </c>
      <c r="C332" s="131"/>
      <c r="D332" s="132"/>
      <c r="E332" s="136" t="str">
        <f>INDEX(Owners!$A:$A,MATCH(B332,Owners!$B:$B,0))</f>
        <v>Andy Clucas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f>A4+7</f>
        <v>25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 t="s">
        <v>48</v>
      </c>
      <c r="C334" s="8" t="s">
        <v>0</v>
      </c>
      <c r="D334" s="8" t="s">
        <v>49</v>
      </c>
      <c r="E334" s="85"/>
      <c r="F334" s="26"/>
      <c r="G334" s="9"/>
      <c r="H334" s="10" t="s">
        <v>397</v>
      </c>
      <c r="I334" s="11"/>
      <c r="J334" s="12"/>
      <c r="K334" s="13" t="s">
        <v>397</v>
      </c>
      <c r="L334" s="14"/>
      <c r="M334" s="12"/>
      <c r="N334" s="13" t="s">
        <v>397</v>
      </c>
      <c r="O334" s="14"/>
      <c r="P334" s="12"/>
      <c r="Q334" s="13" t="s">
        <v>397</v>
      </c>
      <c r="R334" s="14"/>
      <c r="S334" s="12"/>
      <c r="T334" s="13" t="s">
        <v>397</v>
      </c>
      <c r="U334" s="14"/>
      <c r="V334" s="12">
        <v>0</v>
      </c>
      <c r="W334" s="13" t="s">
        <v>397</v>
      </c>
      <c r="X334" s="14">
        <v>2</v>
      </c>
      <c r="Y334" s="12"/>
      <c r="Z334" s="13" t="s">
        <v>397</v>
      </c>
      <c r="AA334" s="14"/>
    </row>
    <row r="335" spans="1:29" ht="30" customHeight="1" x14ac:dyDescent="0.25">
      <c r="B335" s="8" t="s">
        <v>109</v>
      </c>
      <c r="C335" s="8" t="s">
        <v>79</v>
      </c>
      <c r="D335" s="8" t="s">
        <v>76</v>
      </c>
      <c r="E335" s="20"/>
      <c r="F335" s="26"/>
      <c r="G335" s="12"/>
      <c r="H335" s="13" t="s">
        <v>397</v>
      </c>
      <c r="I335" s="15"/>
      <c r="J335" s="12"/>
      <c r="K335" s="13" t="s">
        <v>397</v>
      </c>
      <c r="L335" s="14"/>
      <c r="M335" s="12"/>
      <c r="N335" s="13" t="s">
        <v>397</v>
      </c>
      <c r="O335" s="14">
        <v>1</v>
      </c>
      <c r="P335" s="12"/>
      <c r="Q335" s="13" t="s">
        <v>397</v>
      </c>
      <c r="R335" s="14"/>
      <c r="S335" s="12"/>
      <c r="T335" s="13" t="s">
        <v>397</v>
      </c>
      <c r="U335" s="14"/>
      <c r="V335" s="12">
        <v>0</v>
      </c>
      <c r="W335" s="13" t="s">
        <v>397</v>
      </c>
      <c r="X335" s="14">
        <v>0</v>
      </c>
      <c r="Y335" s="12"/>
      <c r="Z335" s="13" t="s">
        <v>397</v>
      </c>
      <c r="AA335" s="14"/>
    </row>
    <row r="336" spans="1:29" ht="30" customHeight="1" x14ac:dyDescent="0.25">
      <c r="B336" s="8" t="s">
        <v>119</v>
      </c>
      <c r="C336" s="8" t="s">
        <v>79</v>
      </c>
      <c r="D336" s="8" t="s">
        <v>66</v>
      </c>
      <c r="E336" s="20"/>
      <c r="F336" s="26"/>
      <c r="G336" s="12"/>
      <c r="H336" s="13" t="s">
        <v>397</v>
      </c>
      <c r="I336" s="15"/>
      <c r="J336" s="12"/>
      <c r="K336" s="13" t="s">
        <v>397</v>
      </c>
      <c r="L336" s="14">
        <v>2</v>
      </c>
      <c r="M336" s="12"/>
      <c r="N336" s="13" t="s">
        <v>397</v>
      </c>
      <c r="O336" s="14"/>
      <c r="P336" s="12"/>
      <c r="Q336" s="13" t="s">
        <v>397</v>
      </c>
      <c r="R336" s="14"/>
      <c r="S336" s="12"/>
      <c r="T336" s="13" t="s">
        <v>397</v>
      </c>
      <c r="U336" s="14"/>
      <c r="V336" s="12">
        <v>0</v>
      </c>
      <c r="W336" s="13" t="s">
        <v>397</v>
      </c>
      <c r="X336" s="14">
        <v>1</v>
      </c>
      <c r="Y336" s="12"/>
      <c r="Z336" s="13" t="s">
        <v>397</v>
      </c>
      <c r="AA336" s="14"/>
    </row>
    <row r="337" spans="2:29" ht="30" customHeight="1" x14ac:dyDescent="0.25">
      <c r="B337" s="8" t="s">
        <v>184</v>
      </c>
      <c r="C337" s="8" t="s">
        <v>130</v>
      </c>
      <c r="D337" s="8" t="s">
        <v>8</v>
      </c>
      <c r="E337" s="20"/>
      <c r="F337" s="26"/>
      <c r="G337" s="12"/>
      <c r="H337" s="15"/>
      <c r="I337" s="15"/>
      <c r="J337" s="12"/>
      <c r="K337" s="15"/>
      <c r="L337" s="14"/>
      <c r="M337" s="12"/>
      <c r="N337" s="15"/>
      <c r="O337" s="14"/>
      <c r="P337" s="12"/>
      <c r="Q337" s="15"/>
      <c r="R337" s="14"/>
      <c r="S337" s="12"/>
      <c r="T337" s="15"/>
      <c r="U337" s="14"/>
      <c r="V337" s="12">
        <v>0</v>
      </c>
      <c r="W337" s="15"/>
      <c r="X337" s="14"/>
      <c r="Y337" s="12"/>
      <c r="Z337" s="15"/>
      <c r="AA337" s="14"/>
    </row>
    <row r="338" spans="2:29" ht="30" customHeight="1" x14ac:dyDescent="0.25">
      <c r="B338" s="8" t="s">
        <v>166</v>
      </c>
      <c r="C338" s="8" t="s">
        <v>130</v>
      </c>
      <c r="D338" s="8" t="s">
        <v>25</v>
      </c>
      <c r="E338" s="20"/>
      <c r="F338" s="26"/>
      <c r="G338" s="12"/>
      <c r="H338" s="15"/>
      <c r="I338" s="15"/>
      <c r="J338" s="12"/>
      <c r="K338" s="15"/>
      <c r="L338" s="14"/>
      <c r="M338" s="12"/>
      <c r="N338" s="15"/>
      <c r="O338" s="14"/>
      <c r="P338" s="12"/>
      <c r="Q338" s="15"/>
      <c r="R338" s="14"/>
      <c r="S338" s="12"/>
      <c r="T338" s="15"/>
      <c r="U338" s="14"/>
      <c r="V338" s="12">
        <v>0</v>
      </c>
      <c r="W338" s="15"/>
      <c r="X338" s="14"/>
      <c r="Y338" s="12"/>
      <c r="Z338" s="15"/>
      <c r="AA338" s="14"/>
    </row>
    <row r="339" spans="2:29" ht="30" customHeight="1" x14ac:dyDescent="0.25">
      <c r="B339" s="8" t="s">
        <v>198</v>
      </c>
      <c r="C339" s="8" t="s">
        <v>130</v>
      </c>
      <c r="D339" s="8" t="s">
        <v>66</v>
      </c>
      <c r="E339" s="20"/>
      <c r="F339" s="26"/>
      <c r="G339" s="12"/>
      <c r="H339" s="15"/>
      <c r="I339" s="15"/>
      <c r="J339" s="12"/>
      <c r="K339" s="15"/>
      <c r="L339" s="14"/>
      <c r="M339" s="12"/>
      <c r="N339" s="15"/>
      <c r="O339" s="14"/>
      <c r="P339" s="12"/>
      <c r="Q339" s="15"/>
      <c r="R339" s="14"/>
      <c r="S339" s="12"/>
      <c r="T339" s="15"/>
      <c r="U339" s="14"/>
      <c r="V339" s="12">
        <v>0</v>
      </c>
      <c r="W339" s="15"/>
      <c r="X339" s="14"/>
      <c r="Y339" s="12"/>
      <c r="Z339" s="15"/>
      <c r="AA339" s="14"/>
    </row>
    <row r="340" spans="2:29" ht="30" customHeight="1" x14ac:dyDescent="0.25">
      <c r="B340" s="8" t="s">
        <v>250</v>
      </c>
      <c r="C340" s="8" t="s">
        <v>201</v>
      </c>
      <c r="D340" s="8" t="s">
        <v>76</v>
      </c>
      <c r="E340" s="20"/>
      <c r="F340" s="26"/>
      <c r="G340" s="12"/>
      <c r="H340" s="15"/>
      <c r="I340" s="15"/>
      <c r="J340" s="12"/>
      <c r="K340" s="15"/>
      <c r="L340" s="14"/>
      <c r="M340" s="12"/>
      <c r="N340" s="15"/>
      <c r="O340" s="14"/>
      <c r="P340" s="12"/>
      <c r="Q340" s="15"/>
      <c r="R340" s="14"/>
      <c r="S340" s="12"/>
      <c r="T340" s="15"/>
      <c r="U340" s="14"/>
      <c r="V340" s="12">
        <v>1</v>
      </c>
      <c r="W340" s="15"/>
      <c r="X340" s="14"/>
      <c r="Y340" s="12"/>
      <c r="Z340" s="15"/>
      <c r="AA340" s="14"/>
    </row>
    <row r="341" spans="2:29" ht="30" customHeight="1" x14ac:dyDescent="0.25">
      <c r="B341" s="8" t="s">
        <v>226</v>
      </c>
      <c r="C341" s="8" t="s">
        <v>201</v>
      </c>
      <c r="D341" s="8" t="s">
        <v>64</v>
      </c>
      <c r="E341" s="20"/>
      <c r="F341" s="26"/>
      <c r="G341" s="12"/>
      <c r="H341" s="15"/>
      <c r="I341" s="15"/>
      <c r="J341" s="12"/>
      <c r="K341" s="15"/>
      <c r="L341" s="14"/>
      <c r="M341" s="12"/>
      <c r="N341" s="15"/>
      <c r="O341" s="14"/>
      <c r="P341" s="12"/>
      <c r="Q341" s="15"/>
      <c r="R341" s="14"/>
      <c r="S341" s="12"/>
      <c r="T341" s="15"/>
      <c r="U341" s="14"/>
      <c r="V341" s="12">
        <v>0</v>
      </c>
      <c r="W341" s="15"/>
      <c r="X341" s="14"/>
      <c r="Y341" s="12"/>
      <c r="Z341" s="15"/>
      <c r="AA341" s="14"/>
    </row>
    <row r="342" spans="2:29" ht="30" customHeight="1" x14ac:dyDescent="0.25">
      <c r="B342" s="8" t="s">
        <v>213</v>
      </c>
      <c r="C342" s="8" t="s">
        <v>201</v>
      </c>
      <c r="D342" s="8" t="s">
        <v>49</v>
      </c>
      <c r="E342" s="20"/>
      <c r="F342" s="26"/>
      <c r="G342" s="12"/>
      <c r="H342" s="15"/>
      <c r="I342" s="15"/>
      <c r="J342" s="12"/>
      <c r="K342" s="15"/>
      <c r="L342" s="14"/>
      <c r="M342" s="12"/>
      <c r="N342" s="15"/>
      <c r="O342" s="14"/>
      <c r="P342" s="12"/>
      <c r="Q342" s="15"/>
      <c r="R342" s="14"/>
      <c r="S342" s="12"/>
      <c r="T342" s="15"/>
      <c r="U342" s="14"/>
      <c r="V342" s="12">
        <v>0</v>
      </c>
      <c r="W342" s="15"/>
      <c r="X342" s="14"/>
      <c r="Y342" s="12"/>
      <c r="Z342" s="15"/>
      <c r="AA342" s="14"/>
    </row>
    <row r="343" spans="2:29" ht="30" customHeight="1" x14ac:dyDescent="0.25">
      <c r="B343" s="8" t="s">
        <v>298</v>
      </c>
      <c r="C343" s="8" t="s">
        <v>201</v>
      </c>
      <c r="D343" s="8" t="s">
        <v>73</v>
      </c>
      <c r="E343" s="20"/>
      <c r="F343" s="26"/>
      <c r="G343" s="12"/>
      <c r="H343" s="15"/>
      <c r="I343" s="15"/>
      <c r="J343" s="12"/>
      <c r="K343" s="15"/>
      <c r="L343" s="14"/>
      <c r="M343" s="12"/>
      <c r="N343" s="15"/>
      <c r="O343" s="14"/>
      <c r="P343" s="12"/>
      <c r="Q343" s="15"/>
      <c r="R343" s="14"/>
      <c r="S343" s="12"/>
      <c r="T343" s="15"/>
      <c r="U343" s="14"/>
      <c r="V343" s="12">
        <v>0</v>
      </c>
      <c r="W343" s="15"/>
      <c r="X343" s="14"/>
      <c r="Y343" s="12"/>
      <c r="Z343" s="15"/>
      <c r="AA343" s="14"/>
    </row>
    <row r="344" spans="2:29" ht="30" customHeight="1" thickBot="1" x14ac:dyDescent="0.3">
      <c r="B344" s="27" t="s">
        <v>260</v>
      </c>
      <c r="C344" s="27" t="s">
        <v>201</v>
      </c>
      <c r="D344" s="27" t="s">
        <v>37</v>
      </c>
      <c r="E344" s="35"/>
      <c r="F344" s="26"/>
      <c r="G344" s="28"/>
      <c r="H344" s="17"/>
      <c r="I344" s="17"/>
      <c r="J344" s="28"/>
      <c r="K344" s="17"/>
      <c r="L344" s="29"/>
      <c r="M344" s="28"/>
      <c r="N344" s="17"/>
      <c r="O344" s="29"/>
      <c r="P344" s="28"/>
      <c r="Q344" s="17"/>
      <c r="R344" s="29"/>
      <c r="S344" s="28"/>
      <c r="T344" s="17"/>
      <c r="U344" s="29"/>
      <c r="V344" s="28">
        <v>0</v>
      </c>
      <c r="W344" s="17"/>
      <c r="X344" s="29"/>
      <c r="Y344" s="28"/>
      <c r="Z344" s="17"/>
      <c r="AA344" s="29"/>
    </row>
    <row r="345" spans="2:29" ht="30" customHeight="1" thickTop="1" x14ac:dyDescent="0.25">
      <c r="B345" s="30" t="s">
        <v>51</v>
      </c>
      <c r="C345" s="30" t="s">
        <v>0</v>
      </c>
      <c r="D345" s="30" t="s">
        <v>52</v>
      </c>
      <c r="E345" s="36"/>
      <c r="F345" s="31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 t="str">
        <f>IF(SUM(M334:M344)=0,"",SUM(M334:M344))</f>
        <v/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>
        <f>IF(SUM(V334:V344)=0,"",SUM(V334:V344))</f>
        <v>1</v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1</v>
      </c>
    </row>
    <row r="346" spans="2:29" ht="30" customHeight="1" x14ac:dyDescent="0.25">
      <c r="B346" s="21" t="s">
        <v>111</v>
      </c>
      <c r="C346" s="21" t="s">
        <v>79</v>
      </c>
      <c r="D346" s="21" t="s">
        <v>8</v>
      </c>
      <c r="E346" s="23"/>
      <c r="F346" s="22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>
        <f>IF(SUM(L334:L336)=0,"",SUM(L334:L336))</f>
        <v>2</v>
      </c>
      <c r="M346" s="12"/>
      <c r="N346" s="15"/>
      <c r="O346" s="15">
        <f>IF(SUM(O334:O336)=0,"",SUM(O334:O336))</f>
        <v>1</v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>
        <f>IF(SUM(X334:X336)=0,"",SUM(X334:X336))</f>
        <v>3</v>
      </c>
      <c r="Y346" s="12"/>
      <c r="Z346" s="15"/>
      <c r="AA346" s="15" t="str">
        <f>IF(SUM(AA334:AA336)=0,"",SUM(AA334:AA336))</f>
        <v/>
      </c>
      <c r="AB346" s="2">
        <f>SUM(G346:AA346)</f>
        <v>6</v>
      </c>
      <c r="AC346" s="3">
        <f>INT(SUM(G346:AA346)/3)</f>
        <v>2</v>
      </c>
    </row>
    <row r="347" spans="2:29" ht="30" customHeight="1" thickBot="1" x14ac:dyDescent="0.3">
      <c r="B347" s="21" t="s">
        <v>122</v>
      </c>
      <c r="C347" s="21" t="s">
        <v>79</v>
      </c>
      <c r="D347" s="21" t="s">
        <v>76</v>
      </c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 t="s">
        <v>197</v>
      </c>
      <c r="C348" s="21" t="s">
        <v>130</v>
      </c>
      <c r="D348" s="21" t="s">
        <v>60</v>
      </c>
      <c r="E348" s="24"/>
      <c r="F348" s="18"/>
      <c r="G348" s="124">
        <f>IF((AB345-AC346)&lt;0,0,AB345-AC346)</f>
        <v>0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 t="s">
        <v>192</v>
      </c>
      <c r="C349" s="21" t="s">
        <v>130</v>
      </c>
      <c r="D349" s="21" t="s">
        <v>175</v>
      </c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 t="s">
        <v>194</v>
      </c>
      <c r="C350" s="21" t="s">
        <v>130</v>
      </c>
      <c r="D350" s="21" t="s">
        <v>137</v>
      </c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 t="s">
        <v>295</v>
      </c>
      <c r="C351" s="21" t="s">
        <v>201</v>
      </c>
      <c r="D351" s="21" t="s">
        <v>22</v>
      </c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B1:D1"/>
    <mergeCell ref="E1:I1"/>
    <mergeCell ref="J1:AA1"/>
    <mergeCell ref="B3:D4"/>
    <mergeCell ref="E3:F4"/>
    <mergeCell ref="G3:I3"/>
    <mergeCell ref="J3:L3"/>
    <mergeCell ref="M3:O3"/>
    <mergeCell ref="P3:R3"/>
    <mergeCell ref="S3:U3"/>
    <mergeCell ref="V24:X24"/>
    <mergeCell ref="Y24:AA24"/>
    <mergeCell ref="G40:I41"/>
    <mergeCell ref="B45:D45"/>
    <mergeCell ref="E45:I45"/>
    <mergeCell ref="J45:AA45"/>
    <mergeCell ref="V3:X3"/>
    <mergeCell ref="Y3:AA3"/>
    <mergeCell ref="G19:I20"/>
    <mergeCell ref="B24:D25"/>
    <mergeCell ref="E24:F25"/>
    <mergeCell ref="G24:I24"/>
    <mergeCell ref="J24:L24"/>
    <mergeCell ref="M24:O24"/>
    <mergeCell ref="P24:R24"/>
    <mergeCell ref="S24:U24"/>
    <mergeCell ref="S68:U68"/>
    <mergeCell ref="V68:X68"/>
    <mergeCell ref="Y68:AA68"/>
    <mergeCell ref="G84:I85"/>
    <mergeCell ref="B89:D89"/>
    <mergeCell ref="E89:I89"/>
    <mergeCell ref="J89:AA89"/>
    <mergeCell ref="S47:U47"/>
    <mergeCell ref="V47:X47"/>
    <mergeCell ref="Y47:AA47"/>
    <mergeCell ref="G63:I64"/>
    <mergeCell ref="B68:D69"/>
    <mergeCell ref="E68:F69"/>
    <mergeCell ref="G68:I68"/>
    <mergeCell ref="J68:L68"/>
    <mergeCell ref="M68:O68"/>
    <mergeCell ref="P68:R68"/>
    <mergeCell ref="B47:D48"/>
    <mergeCell ref="E47:F48"/>
    <mergeCell ref="G47:I47"/>
    <mergeCell ref="J47:L47"/>
    <mergeCell ref="M47:O47"/>
    <mergeCell ref="P47:R47"/>
    <mergeCell ref="S112:U112"/>
    <mergeCell ref="V112:X112"/>
    <mergeCell ref="Y112:AA112"/>
    <mergeCell ref="G128:I129"/>
    <mergeCell ref="B133:D133"/>
    <mergeCell ref="E133:I133"/>
    <mergeCell ref="J133:AA133"/>
    <mergeCell ref="S91:U91"/>
    <mergeCell ref="V91:X91"/>
    <mergeCell ref="Y91:AA91"/>
    <mergeCell ref="G107:I108"/>
    <mergeCell ref="B112:D113"/>
    <mergeCell ref="E112:F113"/>
    <mergeCell ref="G112:I112"/>
    <mergeCell ref="J112:L112"/>
    <mergeCell ref="M112:O112"/>
    <mergeCell ref="P112:R112"/>
    <mergeCell ref="B91:D92"/>
    <mergeCell ref="E91:F92"/>
    <mergeCell ref="G91:I91"/>
    <mergeCell ref="J91:L91"/>
    <mergeCell ref="M91:O91"/>
    <mergeCell ref="P91:R91"/>
    <mergeCell ref="S156:U156"/>
    <mergeCell ref="V156:X156"/>
    <mergeCell ref="Y156:AA156"/>
    <mergeCell ref="G172:I173"/>
    <mergeCell ref="B177:D177"/>
    <mergeCell ref="E177:I177"/>
    <mergeCell ref="J177:AA177"/>
    <mergeCell ref="S135:U135"/>
    <mergeCell ref="V135:X135"/>
    <mergeCell ref="Y135:AA135"/>
    <mergeCell ref="G151:I152"/>
    <mergeCell ref="B156:D157"/>
    <mergeCell ref="E156:F157"/>
    <mergeCell ref="G156:I156"/>
    <mergeCell ref="J156:L156"/>
    <mergeCell ref="M156:O156"/>
    <mergeCell ref="P156:R156"/>
    <mergeCell ref="B135:D136"/>
    <mergeCell ref="E135:F136"/>
    <mergeCell ref="G135:I135"/>
    <mergeCell ref="J135:L135"/>
    <mergeCell ref="M135:O135"/>
    <mergeCell ref="P135:R135"/>
    <mergeCell ref="S200:U200"/>
    <mergeCell ref="V200:X200"/>
    <mergeCell ref="Y200:AA200"/>
    <mergeCell ref="G216:I217"/>
    <mergeCell ref="B221:D221"/>
    <mergeCell ref="E221:I221"/>
    <mergeCell ref="J221:AA221"/>
    <mergeCell ref="S179:U179"/>
    <mergeCell ref="V179:X179"/>
    <mergeCell ref="Y179:AA179"/>
    <mergeCell ref="G195:I196"/>
    <mergeCell ref="B200:D201"/>
    <mergeCell ref="E200:F201"/>
    <mergeCell ref="G200:I200"/>
    <mergeCell ref="J200:L200"/>
    <mergeCell ref="M200:O200"/>
    <mergeCell ref="P200:R200"/>
    <mergeCell ref="B179:D180"/>
    <mergeCell ref="E179:F180"/>
    <mergeCell ref="G179:I179"/>
    <mergeCell ref="J179:L179"/>
    <mergeCell ref="M179:O179"/>
    <mergeCell ref="P179:R179"/>
    <mergeCell ref="S244:U244"/>
    <mergeCell ref="V244:X244"/>
    <mergeCell ref="Y244:AA244"/>
    <mergeCell ref="G260:I261"/>
    <mergeCell ref="B265:D265"/>
    <mergeCell ref="E265:I265"/>
    <mergeCell ref="J265:AA265"/>
    <mergeCell ref="S223:U223"/>
    <mergeCell ref="V223:X223"/>
    <mergeCell ref="Y223:AA223"/>
    <mergeCell ref="G239:I240"/>
    <mergeCell ref="B244:D245"/>
    <mergeCell ref="E244:F245"/>
    <mergeCell ref="G244:I244"/>
    <mergeCell ref="J244:L244"/>
    <mergeCell ref="M244:O244"/>
    <mergeCell ref="P244:R244"/>
    <mergeCell ref="B223:D224"/>
    <mergeCell ref="E223:F224"/>
    <mergeCell ref="G223:I223"/>
    <mergeCell ref="J223:L223"/>
    <mergeCell ref="M223:O223"/>
    <mergeCell ref="P223:R223"/>
    <mergeCell ref="S288:U288"/>
    <mergeCell ref="V288:X288"/>
    <mergeCell ref="Y288:AA288"/>
    <mergeCell ref="G304:I305"/>
    <mergeCell ref="B309:D309"/>
    <mergeCell ref="E309:I309"/>
    <mergeCell ref="J309:AA309"/>
    <mergeCell ref="S267:U267"/>
    <mergeCell ref="V267:X267"/>
    <mergeCell ref="Y267:AA267"/>
    <mergeCell ref="G283:I284"/>
    <mergeCell ref="B288:D289"/>
    <mergeCell ref="E288:F289"/>
    <mergeCell ref="G288:I288"/>
    <mergeCell ref="J288:L288"/>
    <mergeCell ref="M288:O288"/>
    <mergeCell ref="P288:R288"/>
    <mergeCell ref="B267:D268"/>
    <mergeCell ref="E267:F268"/>
    <mergeCell ref="G267:I267"/>
    <mergeCell ref="J267:L267"/>
    <mergeCell ref="M267:O267"/>
    <mergeCell ref="P267:R267"/>
    <mergeCell ref="S332:U332"/>
    <mergeCell ref="V332:X332"/>
    <mergeCell ref="Y332:AA332"/>
    <mergeCell ref="G348:I349"/>
    <mergeCell ref="S311:U311"/>
    <mergeCell ref="V311:X311"/>
    <mergeCell ref="Y311:AA311"/>
    <mergeCell ref="G327:I328"/>
    <mergeCell ref="B332:D333"/>
    <mergeCell ref="E332:F333"/>
    <mergeCell ref="G332:I332"/>
    <mergeCell ref="J332:L332"/>
    <mergeCell ref="M332:O332"/>
    <mergeCell ref="P332:R332"/>
    <mergeCell ref="B311:D312"/>
    <mergeCell ref="E311:F312"/>
    <mergeCell ref="G311:I311"/>
    <mergeCell ref="J311:L311"/>
    <mergeCell ref="M311:O311"/>
    <mergeCell ref="P311:R311"/>
  </mergeCell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241"/>
  <sheetViews>
    <sheetView topLeftCell="A10" workbookViewId="0">
      <selection activeCell="E26" sqref="E26"/>
    </sheetView>
  </sheetViews>
  <sheetFormatPr defaultRowHeight="15" x14ac:dyDescent="0.25"/>
  <cols>
    <col min="1" max="1" width="11" style="1" customWidth="1"/>
    <col min="2" max="2" width="9.140625" style="1"/>
    <col min="3" max="4" width="0" style="1" hidden="1" customWidth="1"/>
    <col min="5" max="6" width="32.28515625" style="1" bestFit="1" customWidth="1"/>
    <col min="7" max="7" width="12.42578125" style="1" hidden="1" customWidth="1"/>
    <col min="8" max="8" width="10.85546875" style="1" hidden="1" customWidth="1"/>
    <col min="9" max="9" width="7.5703125" style="38" customWidth="1"/>
    <col min="10" max="10" width="7.140625" style="38" customWidth="1"/>
    <col min="11" max="11" width="32.42578125" style="1" hidden="1" customWidth="1"/>
    <col min="12" max="12" width="8.85546875" style="38" hidden="1" customWidth="1"/>
    <col min="13" max="21" width="0" style="38" hidden="1" customWidth="1"/>
    <col min="22" max="22" width="32.28515625" style="45" hidden="1" customWidth="1"/>
    <col min="23" max="23" width="10" style="45" hidden="1" customWidth="1"/>
    <col min="24" max="32" width="0" style="38" hidden="1" customWidth="1"/>
    <col min="33" max="16384" width="9.140625" style="1"/>
  </cols>
  <sheetData>
    <row r="1" spans="1:32" x14ac:dyDescent="0.25">
      <c r="A1" s="39" t="s">
        <v>1221</v>
      </c>
      <c r="B1" s="39" t="s">
        <v>383</v>
      </c>
      <c r="C1" s="39" t="s">
        <v>384</v>
      </c>
      <c r="D1" s="39" t="s">
        <v>385</v>
      </c>
      <c r="E1" s="39" t="s">
        <v>386</v>
      </c>
      <c r="F1" s="39" t="s">
        <v>387</v>
      </c>
      <c r="G1" s="39" t="s">
        <v>428</v>
      </c>
      <c r="H1" s="39" t="s">
        <v>429</v>
      </c>
      <c r="I1" s="40" t="s">
        <v>426</v>
      </c>
      <c r="J1" s="40" t="s">
        <v>427</v>
      </c>
      <c r="K1" s="41" t="s">
        <v>505</v>
      </c>
      <c r="L1" s="42" t="s">
        <v>431</v>
      </c>
      <c r="M1" s="42" t="s">
        <v>412</v>
      </c>
      <c r="N1" s="42" t="s">
        <v>413</v>
      </c>
      <c r="O1" s="42" t="s">
        <v>414</v>
      </c>
      <c r="P1" s="42" t="s">
        <v>415</v>
      </c>
      <c r="Q1" s="42" t="s">
        <v>416</v>
      </c>
      <c r="R1" s="42" t="s">
        <v>413</v>
      </c>
      <c r="S1" s="42" t="s">
        <v>417</v>
      </c>
      <c r="T1" s="42" t="s">
        <v>418</v>
      </c>
      <c r="U1" s="42" t="s">
        <v>432</v>
      </c>
      <c r="V1" s="44" t="s">
        <v>506</v>
      </c>
      <c r="W1" s="44" t="s">
        <v>433</v>
      </c>
      <c r="X1" s="43" t="s">
        <v>419</v>
      </c>
      <c r="Y1" s="43" t="s">
        <v>420</v>
      </c>
      <c r="Z1" s="43" t="s">
        <v>421</v>
      </c>
      <c r="AA1" s="43" t="s">
        <v>422</v>
      </c>
      <c r="AB1" s="43" t="s">
        <v>423</v>
      </c>
      <c r="AC1" s="43" t="s">
        <v>420</v>
      </c>
      <c r="AD1" s="43" t="s">
        <v>424</v>
      </c>
      <c r="AE1" s="43" t="s">
        <v>425</v>
      </c>
      <c r="AF1" s="43" t="s">
        <v>434</v>
      </c>
    </row>
    <row r="2" spans="1:32" x14ac:dyDescent="0.25">
      <c r="A2" s="39">
        <v>2</v>
      </c>
      <c r="B2" s="39">
        <v>1</v>
      </c>
      <c r="C2" s="39" t="s">
        <v>375</v>
      </c>
      <c r="D2" s="39" t="s">
        <v>368</v>
      </c>
      <c r="E2" s="39" t="str">
        <f>INDEX(Owners!B:B,MATCH(C2,Owners!D:D,0))</f>
        <v>JEAN PIERRE'S TAP INS</v>
      </c>
      <c r="F2" s="39" t="str">
        <f>INDEX(Owners!B:B,MATCH(D2,Owners!D:D,0))</f>
        <v>THE JORDI GOMEZ LOVE-IN</v>
      </c>
      <c r="G2" s="39" t="str">
        <f>INDEX(Owners!C:C,MATCH(C2,Owners!D:D,0))</f>
        <v xml:space="preserve">Murph     </v>
      </c>
      <c r="H2" s="39" t="str">
        <f>INDEX(Owners!C:C,MATCH(D2,Owners!D:D,0))</f>
        <v xml:space="preserve">Griff     </v>
      </c>
      <c r="I2" s="40">
        <f>'W1'!$G$19</f>
        <v>0</v>
      </c>
      <c r="J2" s="40">
        <f>'W1'!$G$40</f>
        <v>1</v>
      </c>
      <c r="K2" s="41" t="str">
        <f>E2</f>
        <v>JEAN PIERRE'S TAP INS</v>
      </c>
      <c r="L2" s="42">
        <f>SUM(M2:O2)</f>
        <v>1</v>
      </c>
      <c r="M2" s="42">
        <f>IF(I2&gt;J2,1,0)</f>
        <v>0</v>
      </c>
      <c r="N2" s="42">
        <f>IF(I2=J2,1,0)</f>
        <v>0</v>
      </c>
      <c r="O2" s="42">
        <f>IF(I2&lt;J2,1,0)</f>
        <v>1</v>
      </c>
      <c r="P2" s="42">
        <f>I2</f>
        <v>0</v>
      </c>
      <c r="Q2" s="42">
        <f>J2</f>
        <v>1</v>
      </c>
      <c r="R2" s="42">
        <f>P2-Q2</f>
        <v>-1</v>
      </c>
      <c r="S2" s="42">
        <f>IF(AND(N2=1,P2&gt;0),1,0)</f>
        <v>0</v>
      </c>
      <c r="T2" s="42">
        <f>IF(P2&gt;=3,1,0)</f>
        <v>0</v>
      </c>
      <c r="U2" s="42">
        <f>(M2*3)+N2+S2+T2</f>
        <v>0</v>
      </c>
      <c r="V2" s="44" t="str">
        <f>F2</f>
        <v>THE JORDI GOMEZ LOVE-IN</v>
      </c>
      <c r="W2" s="44">
        <f>SUM(X2:Z2)</f>
        <v>1</v>
      </c>
      <c r="X2" s="43">
        <f>IF(J2&gt;I2,1,0)</f>
        <v>1</v>
      </c>
      <c r="Y2" s="43">
        <f>IF(I2=J2,1,0)</f>
        <v>0</v>
      </c>
      <c r="Z2" s="43">
        <f>IF(J2&lt;I2,1,0)</f>
        <v>0</v>
      </c>
      <c r="AA2" s="43">
        <f>J2</f>
        <v>1</v>
      </c>
      <c r="AB2" s="43">
        <f>I2</f>
        <v>0</v>
      </c>
      <c r="AC2" s="43">
        <f>AA2-AB2</f>
        <v>1</v>
      </c>
      <c r="AD2" s="43">
        <f>IF(AND(Y2=1,AA2&gt;0),1,0)</f>
        <v>0</v>
      </c>
      <c r="AE2" s="43">
        <f>IF(J2&gt;=3,1,0)</f>
        <v>0</v>
      </c>
      <c r="AF2" s="43">
        <f>(X2*3)+Y2+AD2+AE2</f>
        <v>3</v>
      </c>
    </row>
    <row r="3" spans="1:32" x14ac:dyDescent="0.25">
      <c r="A3" s="39">
        <v>3</v>
      </c>
      <c r="B3" s="39">
        <v>1</v>
      </c>
      <c r="C3" s="39" t="s">
        <v>380</v>
      </c>
      <c r="D3" s="39" t="s">
        <v>378</v>
      </c>
      <c r="E3" s="39" t="str">
        <f>INDEX(Owners!B:B,MATCH(C3,Owners!D:D,0))</f>
        <v>BREAST HOMAGE ALBION</v>
      </c>
      <c r="F3" s="39" t="str">
        <f>INDEX(Owners!B:B,MATCH(D3,Owners!D:D,0))</f>
        <v>CHICAGO SAUSAGE KINGS</v>
      </c>
      <c r="G3" s="39" t="str">
        <f>INDEX(Owners!C:C,MATCH(C3,Owners!D:D,0))</f>
        <v>Cluke</v>
      </c>
      <c r="H3" s="39" t="str">
        <f>INDEX(Owners!C:C,MATCH(D3,Owners!D:D,0))</f>
        <v xml:space="preserve">Greeny    </v>
      </c>
      <c r="I3" s="40">
        <f>'W1'!$G$63</f>
        <v>3</v>
      </c>
      <c r="J3" s="40">
        <f>'W1'!$G$84</f>
        <v>0</v>
      </c>
      <c r="K3" s="41" t="str">
        <f t="shared" ref="K3:K9" si="0">E3</f>
        <v>BREAST HOMAGE ALBION</v>
      </c>
      <c r="L3" s="42">
        <f t="shared" ref="L3:L9" si="1">SUM(M3:O3)</f>
        <v>1</v>
      </c>
      <c r="M3" s="42">
        <f t="shared" ref="M3:M9" si="2">IF(I3&gt;J3,1,0)</f>
        <v>1</v>
      </c>
      <c r="N3" s="42">
        <f t="shared" ref="N3:N9" si="3">IF(I3=J3,1,0)</f>
        <v>0</v>
      </c>
      <c r="O3" s="42">
        <f t="shared" ref="O3:O9" si="4">IF(I3&lt;J3,1,0)</f>
        <v>0</v>
      </c>
      <c r="P3" s="42">
        <f t="shared" ref="P3:P9" si="5">I3</f>
        <v>3</v>
      </c>
      <c r="Q3" s="42">
        <f t="shared" ref="Q3:Q9" si="6">J3</f>
        <v>0</v>
      </c>
      <c r="R3" s="42">
        <f t="shared" ref="R3:R9" si="7">P3-Q3</f>
        <v>3</v>
      </c>
      <c r="S3" s="42">
        <f t="shared" ref="S3:S9" si="8">IF(AND(N3=1,P3&gt;0),1,0)</f>
        <v>0</v>
      </c>
      <c r="T3" s="42">
        <f t="shared" ref="T3:T9" si="9">IF(P3&gt;=3,1,0)</f>
        <v>1</v>
      </c>
      <c r="U3" s="42">
        <f t="shared" ref="U3:U9" si="10">(M3*3)+N3+S3+T3</f>
        <v>4</v>
      </c>
      <c r="V3" s="44" t="str">
        <f t="shared" ref="V3:V9" si="11">F3</f>
        <v>CHICAGO SAUSAGE KINGS</v>
      </c>
      <c r="W3" s="44">
        <f t="shared" ref="W3:W9" si="12">SUM(X3:Z3)</f>
        <v>1</v>
      </c>
      <c r="X3" s="43">
        <f t="shared" ref="X3:X9" si="13">IF(J3&gt;I3,1,0)</f>
        <v>0</v>
      </c>
      <c r="Y3" s="43">
        <f t="shared" ref="Y3:Y9" si="14">IF(I3=J3,1,0)</f>
        <v>0</v>
      </c>
      <c r="Z3" s="43">
        <f t="shared" ref="Z3:Z9" si="15">IF(J3&lt;I3,1,0)</f>
        <v>1</v>
      </c>
      <c r="AA3" s="43">
        <f t="shared" ref="AA3:AA9" si="16">J3</f>
        <v>0</v>
      </c>
      <c r="AB3" s="43">
        <f t="shared" ref="AB3:AB9" si="17">I3</f>
        <v>3</v>
      </c>
      <c r="AC3" s="43">
        <f t="shared" ref="AC3:AC9" si="18">AA3-AB3</f>
        <v>-3</v>
      </c>
      <c r="AD3" s="43">
        <f t="shared" ref="AD3:AD9" si="19">IF(AND(Y3=1,AA3&gt;0),1,0)</f>
        <v>0</v>
      </c>
      <c r="AE3" s="43">
        <f t="shared" ref="AE3:AE9" si="20">IF(J3&gt;=3,1,0)</f>
        <v>0</v>
      </c>
      <c r="AF3" s="43">
        <f t="shared" ref="AF3:AF9" si="21">(X3*3)+Y3+AD3+AE3</f>
        <v>0</v>
      </c>
    </row>
    <row r="4" spans="1:32" x14ac:dyDescent="0.25">
      <c r="A4" s="39">
        <v>4</v>
      </c>
      <c r="B4" s="39">
        <v>1</v>
      </c>
      <c r="C4" s="39" t="s">
        <v>376</v>
      </c>
      <c r="D4" s="39" t="s">
        <v>373</v>
      </c>
      <c r="E4" s="39" t="str">
        <f>INDEX(Owners!B:B,MATCH(C4,Owners!D:D,0))</f>
        <v>FORTUNA DUFFLECOAT</v>
      </c>
      <c r="F4" s="39" t="str">
        <f>INDEX(Owners!B:B,MATCH(D4,Owners!D:D,0))</f>
        <v>LOCOMOTIVE LEIGHPZIG</v>
      </c>
      <c r="G4" s="39" t="str">
        <f>INDEX(Owners!C:C,MATCH(C4,Owners!D:D,0))</f>
        <v xml:space="preserve">Jonny     </v>
      </c>
      <c r="H4" s="39" t="str">
        <f>INDEX(Owners!C:C,MATCH(D4,Owners!D:D,0))</f>
        <v xml:space="preserve">Mo        </v>
      </c>
      <c r="I4" s="40">
        <f>'W1'!$G$107</f>
        <v>0</v>
      </c>
      <c r="J4" s="40">
        <f>'W1'!$G$128</f>
        <v>0</v>
      </c>
      <c r="K4" s="41" t="str">
        <f t="shared" si="0"/>
        <v>FORTUNA DUFFLECOAT</v>
      </c>
      <c r="L4" s="42">
        <f t="shared" si="1"/>
        <v>1</v>
      </c>
      <c r="M4" s="42">
        <f t="shared" si="2"/>
        <v>0</v>
      </c>
      <c r="N4" s="42">
        <f t="shared" si="3"/>
        <v>1</v>
      </c>
      <c r="O4" s="42">
        <f t="shared" si="4"/>
        <v>0</v>
      </c>
      <c r="P4" s="42">
        <f t="shared" si="5"/>
        <v>0</v>
      </c>
      <c r="Q4" s="42">
        <f t="shared" si="6"/>
        <v>0</v>
      </c>
      <c r="R4" s="42">
        <f t="shared" si="7"/>
        <v>0</v>
      </c>
      <c r="S4" s="42">
        <f t="shared" si="8"/>
        <v>0</v>
      </c>
      <c r="T4" s="42">
        <f t="shared" si="9"/>
        <v>0</v>
      </c>
      <c r="U4" s="42">
        <f t="shared" si="10"/>
        <v>1</v>
      </c>
      <c r="V4" s="44" t="str">
        <f t="shared" si="11"/>
        <v>LOCOMOTIVE LEIGHPZIG</v>
      </c>
      <c r="W4" s="44">
        <f t="shared" si="12"/>
        <v>1</v>
      </c>
      <c r="X4" s="43">
        <f t="shared" si="13"/>
        <v>0</v>
      </c>
      <c r="Y4" s="43">
        <f t="shared" si="14"/>
        <v>1</v>
      </c>
      <c r="Z4" s="43">
        <f t="shared" si="15"/>
        <v>0</v>
      </c>
      <c r="AA4" s="43">
        <f t="shared" si="16"/>
        <v>0</v>
      </c>
      <c r="AB4" s="43">
        <f t="shared" si="17"/>
        <v>0</v>
      </c>
      <c r="AC4" s="43">
        <f t="shared" si="18"/>
        <v>0</v>
      </c>
      <c r="AD4" s="43">
        <f t="shared" si="19"/>
        <v>0</v>
      </c>
      <c r="AE4" s="43">
        <f t="shared" si="20"/>
        <v>0</v>
      </c>
      <c r="AF4" s="43">
        <f t="shared" si="21"/>
        <v>1</v>
      </c>
    </row>
    <row r="5" spans="1:32" x14ac:dyDescent="0.25">
      <c r="A5" s="39">
        <v>5</v>
      </c>
      <c r="B5" s="39">
        <v>1</v>
      </c>
      <c r="C5" s="39" t="s">
        <v>367</v>
      </c>
      <c r="D5" s="39" t="s">
        <v>372</v>
      </c>
      <c r="E5" s="39" t="str">
        <f>INDEX(Owners!B:B,MATCH(C5,Owners!D:D,0))</f>
        <v>AJAX TREESDOWN</v>
      </c>
      <c r="F5" s="39" t="str">
        <f>INDEX(Owners!B:B,MATCH(D5,Owners!D:D,0))</f>
        <v>MURDER ON ZIDANE'S FLOOR</v>
      </c>
      <c r="G5" s="39" t="str">
        <f>INDEX(Owners!C:C,MATCH(C5,Owners!D:D,0))</f>
        <v xml:space="preserve">Jimmy     </v>
      </c>
      <c r="H5" s="39" t="str">
        <f>INDEX(Owners!C:C,MATCH(D5,Owners!D:D,0))</f>
        <v xml:space="preserve">Rob       </v>
      </c>
      <c r="I5" s="40">
        <f>'W1'!$G$151</f>
        <v>2</v>
      </c>
      <c r="J5" s="40">
        <f>'W1'!$G$172</f>
        <v>2</v>
      </c>
      <c r="K5" s="41" t="str">
        <f t="shared" si="0"/>
        <v>AJAX TREESDOWN</v>
      </c>
      <c r="L5" s="42">
        <f t="shared" si="1"/>
        <v>1</v>
      </c>
      <c r="M5" s="42">
        <f t="shared" si="2"/>
        <v>0</v>
      </c>
      <c r="N5" s="42">
        <f t="shared" si="3"/>
        <v>1</v>
      </c>
      <c r="O5" s="42">
        <f t="shared" si="4"/>
        <v>0</v>
      </c>
      <c r="P5" s="42">
        <f t="shared" si="5"/>
        <v>2</v>
      </c>
      <c r="Q5" s="42">
        <f t="shared" si="6"/>
        <v>2</v>
      </c>
      <c r="R5" s="42">
        <f t="shared" si="7"/>
        <v>0</v>
      </c>
      <c r="S5" s="42">
        <f t="shared" si="8"/>
        <v>1</v>
      </c>
      <c r="T5" s="42">
        <f t="shared" si="9"/>
        <v>0</v>
      </c>
      <c r="U5" s="42">
        <f t="shared" si="10"/>
        <v>2</v>
      </c>
      <c r="V5" s="44" t="str">
        <f t="shared" si="11"/>
        <v>MURDER ON ZIDANE'S FLOOR</v>
      </c>
      <c r="W5" s="44">
        <f t="shared" si="12"/>
        <v>1</v>
      </c>
      <c r="X5" s="43">
        <f t="shared" si="13"/>
        <v>0</v>
      </c>
      <c r="Y5" s="43">
        <f t="shared" si="14"/>
        <v>1</v>
      </c>
      <c r="Z5" s="43">
        <f t="shared" si="15"/>
        <v>0</v>
      </c>
      <c r="AA5" s="43">
        <f t="shared" si="16"/>
        <v>2</v>
      </c>
      <c r="AB5" s="43">
        <f t="shared" si="17"/>
        <v>2</v>
      </c>
      <c r="AC5" s="43">
        <f t="shared" si="18"/>
        <v>0</v>
      </c>
      <c r="AD5" s="43">
        <f t="shared" si="19"/>
        <v>1</v>
      </c>
      <c r="AE5" s="43">
        <f t="shared" si="20"/>
        <v>0</v>
      </c>
      <c r="AF5" s="43">
        <f t="shared" si="21"/>
        <v>2</v>
      </c>
    </row>
    <row r="6" spans="1:32" x14ac:dyDescent="0.25">
      <c r="A6" s="39">
        <v>6</v>
      </c>
      <c r="B6" s="39">
        <v>1</v>
      </c>
      <c r="C6" s="39" t="s">
        <v>381</v>
      </c>
      <c r="D6" s="39" t="s">
        <v>379</v>
      </c>
      <c r="E6" s="39" t="str">
        <f>INDEX(Owners!B:B,MATCH(C6,Owners!D:D,0))</f>
        <v>SAINT JOHN'S</v>
      </c>
      <c r="F6" s="39" t="str">
        <f>INDEX(Owners!B:B,MATCH(D6,Owners!D:D,0))</f>
        <v>EUXTON SOUTH END</v>
      </c>
      <c r="G6" s="39" t="str">
        <f>INDEX(Owners!C:C,MATCH(C6,Owners!D:D,0))</f>
        <v>John</v>
      </c>
      <c r="H6" s="39" t="str">
        <f>INDEX(Owners!C:C,MATCH(D6,Owners!D:D,0))</f>
        <v xml:space="preserve">Antony    </v>
      </c>
      <c r="I6" s="40">
        <f>'W1'!$G$195</f>
        <v>0</v>
      </c>
      <c r="J6" s="40">
        <f>'W1'!$G$216</f>
        <v>0</v>
      </c>
      <c r="K6" s="41" t="str">
        <f t="shared" si="0"/>
        <v>SAINT JOHN'S</v>
      </c>
      <c r="L6" s="42">
        <f t="shared" si="1"/>
        <v>1</v>
      </c>
      <c r="M6" s="42">
        <f t="shared" si="2"/>
        <v>0</v>
      </c>
      <c r="N6" s="42">
        <f t="shared" si="3"/>
        <v>1</v>
      </c>
      <c r="O6" s="42">
        <f t="shared" si="4"/>
        <v>0</v>
      </c>
      <c r="P6" s="42">
        <f t="shared" si="5"/>
        <v>0</v>
      </c>
      <c r="Q6" s="42">
        <f t="shared" si="6"/>
        <v>0</v>
      </c>
      <c r="R6" s="42">
        <f t="shared" si="7"/>
        <v>0</v>
      </c>
      <c r="S6" s="42">
        <f t="shared" si="8"/>
        <v>0</v>
      </c>
      <c r="T6" s="42">
        <f t="shared" si="9"/>
        <v>0</v>
      </c>
      <c r="U6" s="42">
        <f t="shared" si="10"/>
        <v>1</v>
      </c>
      <c r="V6" s="44" t="str">
        <f t="shared" si="11"/>
        <v>EUXTON SOUTH END</v>
      </c>
      <c r="W6" s="44">
        <f t="shared" si="12"/>
        <v>1</v>
      </c>
      <c r="X6" s="43">
        <f t="shared" si="13"/>
        <v>0</v>
      </c>
      <c r="Y6" s="43">
        <f t="shared" si="14"/>
        <v>1</v>
      </c>
      <c r="Z6" s="43">
        <f t="shared" si="15"/>
        <v>0</v>
      </c>
      <c r="AA6" s="43">
        <f t="shared" si="16"/>
        <v>0</v>
      </c>
      <c r="AB6" s="43">
        <f t="shared" si="17"/>
        <v>0</v>
      </c>
      <c r="AC6" s="43">
        <f t="shared" si="18"/>
        <v>0</v>
      </c>
      <c r="AD6" s="43">
        <f t="shared" si="19"/>
        <v>0</v>
      </c>
      <c r="AE6" s="43">
        <f t="shared" si="20"/>
        <v>0</v>
      </c>
      <c r="AF6" s="43">
        <f t="shared" si="21"/>
        <v>1</v>
      </c>
    </row>
    <row r="7" spans="1:32" x14ac:dyDescent="0.25">
      <c r="A7" s="39">
        <v>7</v>
      </c>
      <c r="B7" s="39">
        <v>1</v>
      </c>
      <c r="C7" s="39" t="s">
        <v>324</v>
      </c>
      <c r="D7" s="39" t="s">
        <v>377</v>
      </c>
      <c r="E7" s="39" t="str">
        <f>INDEX(Owners!B:B,MATCH(C7,Owners!D:D,0))</f>
        <v>SPORTING LESBIANS</v>
      </c>
      <c r="F7" s="39" t="str">
        <f>INDEX(Owners!B:B,MATCH(D7,Owners!D:D,0))</f>
        <v>SPORTING ANATTYJACKET</v>
      </c>
      <c r="G7" s="39" t="str">
        <f>INDEX(Owners!C:C,MATCH(C7,Owners!D:D,0))</f>
        <v xml:space="preserve">Fid       </v>
      </c>
      <c r="H7" s="39" t="str">
        <f>INDEX(Owners!C:C,MATCH(D7,Owners!D:D,0))</f>
        <v xml:space="preserve">Graham    </v>
      </c>
      <c r="I7" s="40">
        <f>'W1'!$G$239</f>
        <v>0</v>
      </c>
      <c r="J7" s="40">
        <f>'W1'!$G$260</f>
        <v>0</v>
      </c>
      <c r="K7" s="41" t="str">
        <f t="shared" si="0"/>
        <v>SPORTING LESBIANS</v>
      </c>
      <c r="L7" s="42">
        <f t="shared" si="1"/>
        <v>1</v>
      </c>
      <c r="M7" s="42">
        <f t="shared" si="2"/>
        <v>0</v>
      </c>
      <c r="N7" s="42">
        <f t="shared" si="3"/>
        <v>1</v>
      </c>
      <c r="O7" s="42">
        <f t="shared" si="4"/>
        <v>0</v>
      </c>
      <c r="P7" s="42">
        <f t="shared" si="5"/>
        <v>0</v>
      </c>
      <c r="Q7" s="42">
        <f t="shared" si="6"/>
        <v>0</v>
      </c>
      <c r="R7" s="42">
        <f t="shared" si="7"/>
        <v>0</v>
      </c>
      <c r="S7" s="42">
        <f t="shared" si="8"/>
        <v>0</v>
      </c>
      <c r="T7" s="42">
        <f t="shared" si="9"/>
        <v>0</v>
      </c>
      <c r="U7" s="42">
        <f t="shared" si="10"/>
        <v>1</v>
      </c>
      <c r="V7" s="44" t="str">
        <f t="shared" si="11"/>
        <v>SPORTING ANATTYJACKET</v>
      </c>
      <c r="W7" s="44">
        <f t="shared" si="12"/>
        <v>1</v>
      </c>
      <c r="X7" s="43">
        <f t="shared" si="13"/>
        <v>0</v>
      </c>
      <c r="Y7" s="43">
        <f t="shared" si="14"/>
        <v>1</v>
      </c>
      <c r="Z7" s="43">
        <f t="shared" si="15"/>
        <v>0</v>
      </c>
      <c r="AA7" s="43">
        <f t="shared" si="16"/>
        <v>0</v>
      </c>
      <c r="AB7" s="43">
        <f t="shared" si="17"/>
        <v>0</v>
      </c>
      <c r="AC7" s="43">
        <f t="shared" si="18"/>
        <v>0</v>
      </c>
      <c r="AD7" s="43">
        <f t="shared" si="19"/>
        <v>0</v>
      </c>
      <c r="AE7" s="43">
        <f t="shared" si="20"/>
        <v>0</v>
      </c>
      <c r="AF7" s="43">
        <f t="shared" si="21"/>
        <v>1</v>
      </c>
    </row>
    <row r="8" spans="1:32" x14ac:dyDescent="0.25">
      <c r="A8" s="39">
        <v>8</v>
      </c>
      <c r="B8" s="39">
        <v>1</v>
      </c>
      <c r="C8" s="39" t="s">
        <v>369</v>
      </c>
      <c r="D8" s="39" t="s">
        <v>374</v>
      </c>
      <c r="E8" s="39" t="str">
        <f>INDEX(Owners!B:B,MATCH(C8,Owners!D:D,0))</f>
        <v>REAL MADRID ICULE UNITED</v>
      </c>
      <c r="F8" s="39" t="str">
        <f>INDEX(Owners!B:B,MATCH(D8,Owners!D:D,0))</f>
        <v>TOLLER BOYS 13</v>
      </c>
      <c r="G8" s="39" t="str">
        <f>INDEX(Owners!C:C,MATCH(C8,Owners!D:D,0))</f>
        <v xml:space="preserve">Nig       </v>
      </c>
      <c r="H8" s="39" t="str">
        <f>INDEX(Owners!C:C,MATCH(D8,Owners!D:D,0))</f>
        <v xml:space="preserve">Paul      </v>
      </c>
      <c r="I8" s="40">
        <f>'W1'!$G$283</f>
        <v>4</v>
      </c>
      <c r="J8" s="40">
        <f>'W1'!$G$304</f>
        <v>0</v>
      </c>
      <c r="K8" s="41" t="str">
        <f t="shared" si="0"/>
        <v>REAL MADRID ICULE UNITED</v>
      </c>
      <c r="L8" s="42">
        <f t="shared" si="1"/>
        <v>1</v>
      </c>
      <c r="M8" s="42">
        <f t="shared" si="2"/>
        <v>1</v>
      </c>
      <c r="N8" s="42">
        <f t="shared" si="3"/>
        <v>0</v>
      </c>
      <c r="O8" s="42">
        <f t="shared" si="4"/>
        <v>0</v>
      </c>
      <c r="P8" s="42">
        <f t="shared" si="5"/>
        <v>4</v>
      </c>
      <c r="Q8" s="42">
        <f t="shared" si="6"/>
        <v>0</v>
      </c>
      <c r="R8" s="42">
        <f t="shared" si="7"/>
        <v>4</v>
      </c>
      <c r="S8" s="42">
        <f t="shared" si="8"/>
        <v>0</v>
      </c>
      <c r="T8" s="42">
        <f t="shared" si="9"/>
        <v>1</v>
      </c>
      <c r="U8" s="42">
        <f t="shared" si="10"/>
        <v>4</v>
      </c>
      <c r="V8" s="44" t="str">
        <f t="shared" si="11"/>
        <v>TOLLER BOYS 13</v>
      </c>
      <c r="W8" s="44">
        <f t="shared" si="12"/>
        <v>1</v>
      </c>
      <c r="X8" s="43">
        <f t="shared" si="13"/>
        <v>0</v>
      </c>
      <c r="Y8" s="43">
        <f t="shared" si="14"/>
        <v>0</v>
      </c>
      <c r="Z8" s="43">
        <f t="shared" si="15"/>
        <v>1</v>
      </c>
      <c r="AA8" s="43">
        <f t="shared" si="16"/>
        <v>0</v>
      </c>
      <c r="AB8" s="43">
        <f t="shared" si="17"/>
        <v>4</v>
      </c>
      <c r="AC8" s="43">
        <f t="shared" si="18"/>
        <v>-4</v>
      </c>
      <c r="AD8" s="43">
        <f t="shared" si="19"/>
        <v>0</v>
      </c>
      <c r="AE8" s="43">
        <f t="shared" si="20"/>
        <v>0</v>
      </c>
      <c r="AF8" s="43">
        <f t="shared" si="21"/>
        <v>0</v>
      </c>
    </row>
    <row r="9" spans="1:32" ht="15.75" thickBot="1" x14ac:dyDescent="0.3">
      <c r="A9" s="86">
        <v>9</v>
      </c>
      <c r="B9" s="86">
        <v>1</v>
      </c>
      <c r="C9" s="86" t="s">
        <v>371</v>
      </c>
      <c r="D9" s="86" t="s">
        <v>370</v>
      </c>
      <c r="E9" s="86" t="str">
        <f>INDEX(Owners!B:B,MATCH(C9,Owners!D:D,0))</f>
        <v>MICKY QUINN'S SHIRT</v>
      </c>
      <c r="F9" s="86" t="str">
        <f>INDEX(Owners!B:B,MATCH(D9,Owners!D:D,0))</f>
        <v>BRUSH IT, MUNCH, AND GAG BACK</v>
      </c>
      <c r="G9" s="86" t="str">
        <f>INDEX(Owners!C:C,MATCH(C9,Owners!D:D,0))</f>
        <v xml:space="preserve">Andy      </v>
      </c>
      <c r="H9" s="86" t="str">
        <f>INDEX(Owners!C:C,MATCH(D9,Owners!D:D,0))</f>
        <v xml:space="preserve">Brad      </v>
      </c>
      <c r="I9" s="87">
        <f>'W1'!$G$327</f>
        <v>0</v>
      </c>
      <c r="J9" s="87">
        <f>'W1'!$G$348</f>
        <v>1</v>
      </c>
      <c r="K9" s="88" t="str">
        <f t="shared" si="0"/>
        <v>MICKY QUINN'S SHIRT</v>
      </c>
      <c r="L9" s="89">
        <f t="shared" si="1"/>
        <v>1</v>
      </c>
      <c r="M9" s="89">
        <f t="shared" si="2"/>
        <v>0</v>
      </c>
      <c r="N9" s="89">
        <f t="shared" si="3"/>
        <v>0</v>
      </c>
      <c r="O9" s="89">
        <f t="shared" si="4"/>
        <v>1</v>
      </c>
      <c r="P9" s="89">
        <f t="shared" si="5"/>
        <v>0</v>
      </c>
      <c r="Q9" s="89">
        <f t="shared" si="6"/>
        <v>1</v>
      </c>
      <c r="R9" s="89">
        <f t="shared" si="7"/>
        <v>-1</v>
      </c>
      <c r="S9" s="89">
        <f t="shared" si="8"/>
        <v>0</v>
      </c>
      <c r="T9" s="89">
        <f t="shared" si="9"/>
        <v>0</v>
      </c>
      <c r="U9" s="89">
        <f t="shared" si="10"/>
        <v>0</v>
      </c>
      <c r="V9" s="90" t="str">
        <f t="shared" si="11"/>
        <v>BRUSH IT, MUNCH, AND GAG BACK</v>
      </c>
      <c r="W9" s="90">
        <f t="shared" si="12"/>
        <v>1</v>
      </c>
      <c r="X9" s="91">
        <f t="shared" si="13"/>
        <v>1</v>
      </c>
      <c r="Y9" s="91">
        <f t="shared" si="14"/>
        <v>0</v>
      </c>
      <c r="Z9" s="91">
        <f t="shared" si="15"/>
        <v>0</v>
      </c>
      <c r="AA9" s="91">
        <f t="shared" si="16"/>
        <v>1</v>
      </c>
      <c r="AB9" s="91">
        <f t="shared" si="17"/>
        <v>0</v>
      </c>
      <c r="AC9" s="91">
        <f t="shared" si="18"/>
        <v>1</v>
      </c>
      <c r="AD9" s="91">
        <f t="shared" si="19"/>
        <v>0</v>
      </c>
      <c r="AE9" s="91">
        <f t="shared" si="20"/>
        <v>0</v>
      </c>
      <c r="AF9" s="91">
        <f t="shared" si="21"/>
        <v>3</v>
      </c>
    </row>
    <row r="10" spans="1:32" s="98" customFormat="1" x14ac:dyDescent="0.25">
      <c r="A10" s="92">
        <v>10</v>
      </c>
      <c r="B10" s="92">
        <v>2</v>
      </c>
      <c r="C10" s="92" t="s">
        <v>368</v>
      </c>
      <c r="D10" s="92" t="s">
        <v>371</v>
      </c>
      <c r="E10" s="92" t="str">
        <f>INDEX(Owners!B:B,MATCH(C10,Owners!D:D,0))</f>
        <v>THE JORDI GOMEZ LOVE-IN</v>
      </c>
      <c r="F10" s="92" t="str">
        <f>INDEX(Owners!B:B,MATCH(D10,Owners!D:D,0))</f>
        <v>MICKY QUINN'S SHIRT</v>
      </c>
      <c r="G10" s="92" t="str">
        <f>INDEX(Owners!C:C,MATCH(C10,Owners!D:D,0))</f>
        <v xml:space="preserve">Griff     </v>
      </c>
      <c r="H10" s="92" t="str">
        <f>INDEX(Owners!C:C,MATCH(D10,Owners!D:D,0))</f>
        <v xml:space="preserve">Andy      </v>
      </c>
      <c r="I10" s="93">
        <f>'W2'!$G$19</f>
        <v>4</v>
      </c>
      <c r="J10" s="93">
        <f>'W2'!$G$40</f>
        <v>1</v>
      </c>
      <c r="K10" s="94" t="str">
        <f t="shared" ref="K10:K17" si="22">E10</f>
        <v>THE JORDI GOMEZ LOVE-IN</v>
      </c>
      <c r="L10" s="95">
        <f t="shared" ref="L10:L17" si="23">SUM(M10:O10)</f>
        <v>1</v>
      </c>
      <c r="M10" s="95">
        <f t="shared" ref="M10:M17" si="24">IF(I10&gt;J10,1,0)</f>
        <v>1</v>
      </c>
      <c r="N10" s="95">
        <f t="shared" ref="N10:N17" si="25">IF(I10=J10,1,0)</f>
        <v>0</v>
      </c>
      <c r="O10" s="95">
        <f t="shared" ref="O10:O17" si="26">IF(I10&lt;J10,1,0)</f>
        <v>0</v>
      </c>
      <c r="P10" s="95">
        <f t="shared" ref="P10:P17" si="27">I10</f>
        <v>4</v>
      </c>
      <c r="Q10" s="95">
        <f t="shared" ref="Q10:Q17" si="28">J10</f>
        <v>1</v>
      </c>
      <c r="R10" s="95">
        <f t="shared" ref="R10:R17" si="29">P10-Q10</f>
        <v>3</v>
      </c>
      <c r="S10" s="95">
        <f t="shared" ref="S10:S17" si="30">IF(AND(N10=1,P10&gt;0),1,0)</f>
        <v>0</v>
      </c>
      <c r="T10" s="95">
        <f t="shared" ref="T10:T17" si="31">IF(P10&gt;=3,1,0)</f>
        <v>1</v>
      </c>
      <c r="U10" s="95">
        <f t="shared" ref="U10:U17" si="32">(M10*3)+N10+S10+T10</f>
        <v>4</v>
      </c>
      <c r="V10" s="96" t="str">
        <f t="shared" ref="V10:V17" si="33">F10</f>
        <v>MICKY QUINN'S SHIRT</v>
      </c>
      <c r="W10" s="96">
        <f t="shared" ref="W10:W17" si="34">SUM(X10:Z10)</f>
        <v>1</v>
      </c>
      <c r="X10" s="97">
        <f t="shared" ref="X10:X17" si="35">IF(J10&gt;I10,1,0)</f>
        <v>0</v>
      </c>
      <c r="Y10" s="97">
        <f t="shared" ref="Y10:Y17" si="36">IF(I10=J10,1,0)</f>
        <v>0</v>
      </c>
      <c r="Z10" s="97">
        <f t="shared" ref="Z10:Z17" si="37">IF(J10&lt;I10,1,0)</f>
        <v>1</v>
      </c>
      <c r="AA10" s="97">
        <f t="shared" ref="AA10:AA17" si="38">J10</f>
        <v>1</v>
      </c>
      <c r="AB10" s="97">
        <f t="shared" ref="AB10:AB17" si="39">I10</f>
        <v>4</v>
      </c>
      <c r="AC10" s="97">
        <f t="shared" ref="AC10:AC17" si="40">AA10-AB10</f>
        <v>-3</v>
      </c>
      <c r="AD10" s="97">
        <f t="shared" ref="AD10:AD17" si="41">IF(AND(Y10=1,AA10&gt;0),1,0)</f>
        <v>0</v>
      </c>
      <c r="AE10" s="97">
        <f t="shared" ref="AE10:AE17" si="42">IF(J10&gt;=3,1,0)</f>
        <v>0</v>
      </c>
      <c r="AF10" s="97">
        <f t="shared" ref="AF10:AF17" si="43">(X10*3)+Y10+AD10+AE10</f>
        <v>0</v>
      </c>
    </row>
    <row r="11" spans="1:32" x14ac:dyDescent="0.25">
      <c r="A11" s="39">
        <v>11</v>
      </c>
      <c r="B11" s="39">
        <v>2</v>
      </c>
      <c r="C11" s="39" t="s">
        <v>374</v>
      </c>
      <c r="D11" s="39" t="s">
        <v>375</v>
      </c>
      <c r="E11" s="39" t="str">
        <f>INDEX(Owners!B:B,MATCH(C11,Owners!D:D,0))</f>
        <v>TOLLER BOYS 13</v>
      </c>
      <c r="F11" s="39" t="str">
        <f>INDEX(Owners!B:B,MATCH(D11,Owners!D:D,0))</f>
        <v>JEAN PIERRE'S TAP INS</v>
      </c>
      <c r="G11" s="39" t="str">
        <f>INDEX(Owners!C:C,MATCH(C11,Owners!D:D,0))</f>
        <v xml:space="preserve">Paul      </v>
      </c>
      <c r="H11" s="39" t="str">
        <f>INDEX(Owners!C:C,MATCH(D11,Owners!D:D,0))</f>
        <v xml:space="preserve">Murph     </v>
      </c>
      <c r="I11" s="40">
        <f>'W2'!$G$63</f>
        <v>0</v>
      </c>
      <c r="J11" s="40">
        <f>'W2'!$G$84</f>
        <v>2</v>
      </c>
      <c r="K11" s="41" t="str">
        <f t="shared" si="22"/>
        <v>TOLLER BOYS 13</v>
      </c>
      <c r="L11" s="42">
        <f t="shared" si="23"/>
        <v>1</v>
      </c>
      <c r="M11" s="42">
        <f t="shared" si="24"/>
        <v>0</v>
      </c>
      <c r="N11" s="42">
        <f t="shared" si="25"/>
        <v>0</v>
      </c>
      <c r="O11" s="42">
        <f t="shared" si="26"/>
        <v>1</v>
      </c>
      <c r="P11" s="42">
        <f t="shared" si="27"/>
        <v>0</v>
      </c>
      <c r="Q11" s="42">
        <f t="shared" si="28"/>
        <v>2</v>
      </c>
      <c r="R11" s="42">
        <f t="shared" si="29"/>
        <v>-2</v>
      </c>
      <c r="S11" s="42">
        <f t="shared" si="30"/>
        <v>0</v>
      </c>
      <c r="T11" s="42">
        <f t="shared" si="31"/>
        <v>0</v>
      </c>
      <c r="U11" s="42">
        <f t="shared" si="32"/>
        <v>0</v>
      </c>
      <c r="V11" s="44" t="str">
        <f t="shared" si="33"/>
        <v>JEAN PIERRE'S TAP INS</v>
      </c>
      <c r="W11" s="44">
        <f t="shared" si="34"/>
        <v>1</v>
      </c>
      <c r="X11" s="43">
        <f t="shared" si="35"/>
        <v>1</v>
      </c>
      <c r="Y11" s="43">
        <f t="shared" si="36"/>
        <v>0</v>
      </c>
      <c r="Z11" s="43">
        <f t="shared" si="37"/>
        <v>0</v>
      </c>
      <c r="AA11" s="43">
        <f t="shared" si="38"/>
        <v>2</v>
      </c>
      <c r="AB11" s="43">
        <f t="shared" si="39"/>
        <v>0</v>
      </c>
      <c r="AC11" s="43">
        <f t="shared" si="40"/>
        <v>2</v>
      </c>
      <c r="AD11" s="43">
        <f t="shared" si="41"/>
        <v>0</v>
      </c>
      <c r="AE11" s="43">
        <f t="shared" si="42"/>
        <v>0</v>
      </c>
      <c r="AF11" s="43">
        <f t="shared" si="43"/>
        <v>3</v>
      </c>
    </row>
    <row r="12" spans="1:32" x14ac:dyDescent="0.25">
      <c r="A12" s="39">
        <v>12</v>
      </c>
      <c r="B12" s="39">
        <v>2</v>
      </c>
      <c r="C12" s="39" t="s">
        <v>377</v>
      </c>
      <c r="D12" s="39" t="s">
        <v>369</v>
      </c>
      <c r="E12" s="39" t="str">
        <f>INDEX(Owners!B:B,MATCH(C12,Owners!D:D,0))</f>
        <v>SPORTING ANATTYJACKET</v>
      </c>
      <c r="F12" s="39" t="str">
        <f>INDEX(Owners!B:B,MATCH(D12,Owners!D:D,0))</f>
        <v>REAL MADRID ICULE UNITED</v>
      </c>
      <c r="G12" s="39" t="str">
        <f>INDEX(Owners!C:C,MATCH(C12,Owners!D:D,0))</f>
        <v xml:space="preserve">Graham    </v>
      </c>
      <c r="H12" s="39" t="str">
        <f>INDEX(Owners!C:C,MATCH(D12,Owners!D:D,0))</f>
        <v xml:space="preserve">Nig       </v>
      </c>
      <c r="I12" s="40">
        <f>'W2'!$G$107</f>
        <v>0</v>
      </c>
      <c r="J12" s="40">
        <f>'W2'!$G$128</f>
        <v>2</v>
      </c>
      <c r="K12" s="41" t="str">
        <f t="shared" si="22"/>
        <v>SPORTING ANATTYJACKET</v>
      </c>
      <c r="L12" s="42">
        <f t="shared" si="23"/>
        <v>1</v>
      </c>
      <c r="M12" s="42">
        <f t="shared" si="24"/>
        <v>0</v>
      </c>
      <c r="N12" s="42">
        <f t="shared" si="25"/>
        <v>0</v>
      </c>
      <c r="O12" s="42">
        <f t="shared" si="26"/>
        <v>1</v>
      </c>
      <c r="P12" s="42">
        <f t="shared" si="27"/>
        <v>0</v>
      </c>
      <c r="Q12" s="42">
        <f t="shared" si="28"/>
        <v>2</v>
      </c>
      <c r="R12" s="42">
        <f t="shared" si="29"/>
        <v>-2</v>
      </c>
      <c r="S12" s="42">
        <f t="shared" si="30"/>
        <v>0</v>
      </c>
      <c r="T12" s="42">
        <f t="shared" si="31"/>
        <v>0</v>
      </c>
      <c r="U12" s="42">
        <f t="shared" si="32"/>
        <v>0</v>
      </c>
      <c r="V12" s="44" t="str">
        <f t="shared" si="33"/>
        <v>REAL MADRID ICULE UNITED</v>
      </c>
      <c r="W12" s="44">
        <f t="shared" si="34"/>
        <v>1</v>
      </c>
      <c r="X12" s="43">
        <f t="shared" si="35"/>
        <v>1</v>
      </c>
      <c r="Y12" s="43">
        <f t="shared" si="36"/>
        <v>0</v>
      </c>
      <c r="Z12" s="43">
        <f t="shared" si="37"/>
        <v>0</v>
      </c>
      <c r="AA12" s="43">
        <f t="shared" si="38"/>
        <v>2</v>
      </c>
      <c r="AB12" s="43">
        <f t="shared" si="39"/>
        <v>0</v>
      </c>
      <c r="AC12" s="43">
        <f t="shared" si="40"/>
        <v>2</v>
      </c>
      <c r="AD12" s="43">
        <f t="shared" si="41"/>
        <v>0</v>
      </c>
      <c r="AE12" s="43">
        <f t="shared" si="42"/>
        <v>0</v>
      </c>
      <c r="AF12" s="43">
        <f t="shared" si="43"/>
        <v>3</v>
      </c>
    </row>
    <row r="13" spans="1:32" x14ac:dyDescent="0.25">
      <c r="A13" s="39">
        <v>13</v>
      </c>
      <c r="B13" s="39">
        <v>2</v>
      </c>
      <c r="C13" s="39" t="s">
        <v>379</v>
      </c>
      <c r="D13" s="39" t="s">
        <v>324</v>
      </c>
      <c r="E13" s="39" t="str">
        <f>INDEX(Owners!B:B,MATCH(C13,Owners!D:D,0))</f>
        <v>EUXTON SOUTH END</v>
      </c>
      <c r="F13" s="39" t="str">
        <f>INDEX(Owners!B:B,MATCH(D13,Owners!D:D,0))</f>
        <v>SPORTING LESBIANS</v>
      </c>
      <c r="G13" s="39" t="str">
        <f>INDEX(Owners!C:C,MATCH(C13,Owners!D:D,0))</f>
        <v xml:space="preserve">Antony    </v>
      </c>
      <c r="H13" s="39" t="str">
        <f>INDEX(Owners!C:C,MATCH(D13,Owners!D:D,0))</f>
        <v xml:space="preserve">Fid       </v>
      </c>
      <c r="I13" s="40">
        <f>'W2'!$G$151</f>
        <v>0</v>
      </c>
      <c r="J13" s="40">
        <f>'W2'!$G$172</f>
        <v>3</v>
      </c>
      <c r="K13" s="41" t="str">
        <f t="shared" si="22"/>
        <v>EUXTON SOUTH END</v>
      </c>
      <c r="L13" s="42">
        <f t="shared" si="23"/>
        <v>1</v>
      </c>
      <c r="M13" s="42">
        <f t="shared" si="24"/>
        <v>0</v>
      </c>
      <c r="N13" s="42">
        <f t="shared" si="25"/>
        <v>0</v>
      </c>
      <c r="O13" s="42">
        <f t="shared" si="26"/>
        <v>1</v>
      </c>
      <c r="P13" s="42">
        <f t="shared" si="27"/>
        <v>0</v>
      </c>
      <c r="Q13" s="42">
        <f t="shared" si="28"/>
        <v>3</v>
      </c>
      <c r="R13" s="42">
        <f t="shared" si="29"/>
        <v>-3</v>
      </c>
      <c r="S13" s="42">
        <f t="shared" si="30"/>
        <v>0</v>
      </c>
      <c r="T13" s="42">
        <f t="shared" si="31"/>
        <v>0</v>
      </c>
      <c r="U13" s="42">
        <f t="shared" si="32"/>
        <v>0</v>
      </c>
      <c r="V13" s="44" t="str">
        <f t="shared" si="33"/>
        <v>SPORTING LESBIANS</v>
      </c>
      <c r="W13" s="44">
        <f t="shared" si="34"/>
        <v>1</v>
      </c>
      <c r="X13" s="43">
        <f t="shared" si="35"/>
        <v>1</v>
      </c>
      <c r="Y13" s="43">
        <f t="shared" si="36"/>
        <v>0</v>
      </c>
      <c r="Z13" s="43">
        <f t="shared" si="37"/>
        <v>0</v>
      </c>
      <c r="AA13" s="43">
        <f t="shared" si="38"/>
        <v>3</v>
      </c>
      <c r="AB13" s="43">
        <f t="shared" si="39"/>
        <v>0</v>
      </c>
      <c r="AC13" s="43">
        <f t="shared" si="40"/>
        <v>3</v>
      </c>
      <c r="AD13" s="43">
        <f t="shared" si="41"/>
        <v>0</v>
      </c>
      <c r="AE13" s="43">
        <f t="shared" si="42"/>
        <v>1</v>
      </c>
      <c r="AF13" s="43">
        <f t="shared" si="43"/>
        <v>4</v>
      </c>
    </row>
    <row r="14" spans="1:32" x14ac:dyDescent="0.25">
      <c r="A14" s="39">
        <v>14</v>
      </c>
      <c r="B14" s="39">
        <v>2</v>
      </c>
      <c r="C14" s="39" t="s">
        <v>372</v>
      </c>
      <c r="D14" s="39" t="s">
        <v>381</v>
      </c>
      <c r="E14" s="39" t="str">
        <f>INDEX(Owners!B:B,MATCH(C14,Owners!D:D,0))</f>
        <v>MURDER ON ZIDANE'S FLOOR</v>
      </c>
      <c r="F14" s="39" t="str">
        <f>INDEX(Owners!B:B,MATCH(D14,Owners!D:D,0))</f>
        <v>SAINT JOHN'S</v>
      </c>
      <c r="G14" s="39" t="str">
        <f>INDEX(Owners!C:C,MATCH(C14,Owners!D:D,0))</f>
        <v xml:space="preserve">Rob       </v>
      </c>
      <c r="H14" s="39" t="str">
        <f>INDEX(Owners!C:C,MATCH(D14,Owners!D:D,0))</f>
        <v>John</v>
      </c>
      <c r="I14" s="40">
        <f>'W2'!$G$195</f>
        <v>2</v>
      </c>
      <c r="J14" s="40">
        <f>'W2'!$G$216</f>
        <v>0</v>
      </c>
      <c r="K14" s="41" t="str">
        <f t="shared" si="22"/>
        <v>MURDER ON ZIDANE'S FLOOR</v>
      </c>
      <c r="L14" s="42">
        <f t="shared" si="23"/>
        <v>1</v>
      </c>
      <c r="M14" s="42">
        <f t="shared" si="24"/>
        <v>1</v>
      </c>
      <c r="N14" s="42">
        <f t="shared" si="25"/>
        <v>0</v>
      </c>
      <c r="O14" s="42">
        <f t="shared" si="26"/>
        <v>0</v>
      </c>
      <c r="P14" s="42">
        <f t="shared" si="27"/>
        <v>2</v>
      </c>
      <c r="Q14" s="42">
        <f t="shared" si="28"/>
        <v>0</v>
      </c>
      <c r="R14" s="42">
        <f t="shared" si="29"/>
        <v>2</v>
      </c>
      <c r="S14" s="42">
        <f t="shared" si="30"/>
        <v>0</v>
      </c>
      <c r="T14" s="42">
        <f t="shared" si="31"/>
        <v>0</v>
      </c>
      <c r="U14" s="42">
        <f t="shared" si="32"/>
        <v>3</v>
      </c>
      <c r="V14" s="44" t="str">
        <f t="shared" si="33"/>
        <v>SAINT JOHN'S</v>
      </c>
      <c r="W14" s="44">
        <f t="shared" si="34"/>
        <v>1</v>
      </c>
      <c r="X14" s="43">
        <f t="shared" si="35"/>
        <v>0</v>
      </c>
      <c r="Y14" s="43">
        <f t="shared" si="36"/>
        <v>0</v>
      </c>
      <c r="Z14" s="43">
        <f t="shared" si="37"/>
        <v>1</v>
      </c>
      <c r="AA14" s="43">
        <f t="shared" si="38"/>
        <v>0</v>
      </c>
      <c r="AB14" s="43">
        <f t="shared" si="39"/>
        <v>2</v>
      </c>
      <c r="AC14" s="43">
        <f t="shared" si="40"/>
        <v>-2</v>
      </c>
      <c r="AD14" s="43">
        <f t="shared" si="41"/>
        <v>0</v>
      </c>
      <c r="AE14" s="43">
        <f t="shared" si="42"/>
        <v>0</v>
      </c>
      <c r="AF14" s="43">
        <f t="shared" si="43"/>
        <v>0</v>
      </c>
    </row>
    <row r="15" spans="1:32" x14ac:dyDescent="0.25">
      <c r="A15" s="39">
        <v>15</v>
      </c>
      <c r="B15" s="39">
        <v>2</v>
      </c>
      <c r="C15" s="39" t="s">
        <v>373</v>
      </c>
      <c r="D15" s="39" t="s">
        <v>367</v>
      </c>
      <c r="E15" s="39" t="str">
        <f>INDEX(Owners!B:B,MATCH(C15,Owners!D:D,0))</f>
        <v>LOCOMOTIVE LEIGHPZIG</v>
      </c>
      <c r="F15" s="39" t="str">
        <f>INDEX(Owners!B:B,MATCH(D15,Owners!D:D,0))</f>
        <v>AJAX TREESDOWN</v>
      </c>
      <c r="G15" s="39" t="str">
        <f>INDEX(Owners!C:C,MATCH(C15,Owners!D:D,0))</f>
        <v xml:space="preserve">Mo        </v>
      </c>
      <c r="H15" s="39" t="str">
        <f>INDEX(Owners!C:C,MATCH(D15,Owners!D:D,0))</f>
        <v xml:space="preserve">Jimmy     </v>
      </c>
      <c r="I15" s="40">
        <f>'W2'!$G$239</f>
        <v>3</v>
      </c>
      <c r="J15" s="40">
        <f>'W2'!$G$260</f>
        <v>1</v>
      </c>
      <c r="K15" s="41" t="str">
        <f t="shared" si="22"/>
        <v>LOCOMOTIVE LEIGHPZIG</v>
      </c>
      <c r="L15" s="42">
        <f t="shared" si="23"/>
        <v>1</v>
      </c>
      <c r="M15" s="42">
        <f t="shared" si="24"/>
        <v>1</v>
      </c>
      <c r="N15" s="42">
        <f t="shared" si="25"/>
        <v>0</v>
      </c>
      <c r="O15" s="42">
        <f t="shared" si="26"/>
        <v>0</v>
      </c>
      <c r="P15" s="42">
        <f t="shared" si="27"/>
        <v>3</v>
      </c>
      <c r="Q15" s="42">
        <f t="shared" si="28"/>
        <v>1</v>
      </c>
      <c r="R15" s="42">
        <f t="shared" si="29"/>
        <v>2</v>
      </c>
      <c r="S15" s="42">
        <f t="shared" si="30"/>
        <v>0</v>
      </c>
      <c r="T15" s="42">
        <f t="shared" si="31"/>
        <v>1</v>
      </c>
      <c r="U15" s="42">
        <f t="shared" si="32"/>
        <v>4</v>
      </c>
      <c r="V15" s="44" t="str">
        <f t="shared" si="33"/>
        <v>AJAX TREESDOWN</v>
      </c>
      <c r="W15" s="44">
        <f t="shared" si="34"/>
        <v>1</v>
      </c>
      <c r="X15" s="43">
        <f t="shared" si="35"/>
        <v>0</v>
      </c>
      <c r="Y15" s="43">
        <f t="shared" si="36"/>
        <v>0</v>
      </c>
      <c r="Z15" s="43">
        <f t="shared" si="37"/>
        <v>1</v>
      </c>
      <c r="AA15" s="43">
        <f t="shared" si="38"/>
        <v>1</v>
      </c>
      <c r="AB15" s="43">
        <f t="shared" si="39"/>
        <v>3</v>
      </c>
      <c r="AC15" s="43">
        <f t="shared" si="40"/>
        <v>-2</v>
      </c>
      <c r="AD15" s="43">
        <f t="shared" si="41"/>
        <v>0</v>
      </c>
      <c r="AE15" s="43">
        <f t="shared" si="42"/>
        <v>0</v>
      </c>
      <c r="AF15" s="43">
        <f t="shared" si="43"/>
        <v>0</v>
      </c>
    </row>
    <row r="16" spans="1:32" x14ac:dyDescent="0.25">
      <c r="A16" s="39">
        <v>16</v>
      </c>
      <c r="B16" s="39">
        <v>2</v>
      </c>
      <c r="C16" s="39" t="s">
        <v>378</v>
      </c>
      <c r="D16" s="39" t="s">
        <v>376</v>
      </c>
      <c r="E16" s="39" t="str">
        <f>INDEX(Owners!B:B,MATCH(C16,Owners!D:D,0))</f>
        <v>CHICAGO SAUSAGE KINGS</v>
      </c>
      <c r="F16" s="39" t="str">
        <f>INDEX(Owners!B:B,MATCH(D16,Owners!D:D,0))</f>
        <v>FORTUNA DUFFLECOAT</v>
      </c>
      <c r="G16" s="39" t="str">
        <f>INDEX(Owners!C:C,MATCH(C16,Owners!D:D,0))</f>
        <v xml:space="preserve">Greeny    </v>
      </c>
      <c r="H16" s="39" t="str">
        <f>INDEX(Owners!C:C,MATCH(D16,Owners!D:D,0))</f>
        <v xml:space="preserve">Jonny     </v>
      </c>
      <c r="I16" s="40">
        <f>'W2'!$G$283</f>
        <v>1</v>
      </c>
      <c r="J16" s="40">
        <f>'W2'!$G$304</f>
        <v>0</v>
      </c>
      <c r="K16" s="41" t="str">
        <f t="shared" si="22"/>
        <v>CHICAGO SAUSAGE KINGS</v>
      </c>
      <c r="L16" s="42">
        <f t="shared" si="23"/>
        <v>1</v>
      </c>
      <c r="M16" s="42">
        <f t="shared" si="24"/>
        <v>1</v>
      </c>
      <c r="N16" s="42">
        <f t="shared" si="25"/>
        <v>0</v>
      </c>
      <c r="O16" s="42">
        <f t="shared" si="26"/>
        <v>0</v>
      </c>
      <c r="P16" s="42">
        <f t="shared" si="27"/>
        <v>1</v>
      </c>
      <c r="Q16" s="42">
        <f t="shared" si="28"/>
        <v>0</v>
      </c>
      <c r="R16" s="42">
        <f t="shared" si="29"/>
        <v>1</v>
      </c>
      <c r="S16" s="42">
        <f t="shared" si="30"/>
        <v>0</v>
      </c>
      <c r="T16" s="42">
        <f t="shared" si="31"/>
        <v>0</v>
      </c>
      <c r="U16" s="42">
        <f t="shared" si="32"/>
        <v>3</v>
      </c>
      <c r="V16" s="44" t="str">
        <f t="shared" si="33"/>
        <v>FORTUNA DUFFLECOAT</v>
      </c>
      <c r="W16" s="44">
        <f t="shared" si="34"/>
        <v>1</v>
      </c>
      <c r="X16" s="43">
        <f t="shared" si="35"/>
        <v>0</v>
      </c>
      <c r="Y16" s="43">
        <f t="shared" si="36"/>
        <v>0</v>
      </c>
      <c r="Z16" s="43">
        <f t="shared" si="37"/>
        <v>1</v>
      </c>
      <c r="AA16" s="43">
        <f t="shared" si="38"/>
        <v>0</v>
      </c>
      <c r="AB16" s="43">
        <f t="shared" si="39"/>
        <v>1</v>
      </c>
      <c r="AC16" s="43">
        <f t="shared" si="40"/>
        <v>-1</v>
      </c>
      <c r="AD16" s="43">
        <f t="shared" si="41"/>
        <v>0</v>
      </c>
      <c r="AE16" s="43">
        <f t="shared" si="42"/>
        <v>0</v>
      </c>
      <c r="AF16" s="43">
        <f t="shared" si="43"/>
        <v>0</v>
      </c>
    </row>
    <row r="17" spans="1:32" ht="15.75" thickBot="1" x14ac:dyDescent="0.3">
      <c r="A17" s="86">
        <v>17</v>
      </c>
      <c r="B17" s="86">
        <v>2</v>
      </c>
      <c r="C17" s="86" t="s">
        <v>370</v>
      </c>
      <c r="D17" s="86" t="s">
        <v>380</v>
      </c>
      <c r="E17" s="86" t="str">
        <f>INDEX(Owners!B:B,MATCH(C17,Owners!D:D,0))</f>
        <v>BRUSH IT, MUNCH, AND GAG BACK</v>
      </c>
      <c r="F17" s="86" t="str">
        <f>INDEX(Owners!B:B,MATCH(D17,Owners!D:D,0))</f>
        <v>BREAST HOMAGE ALBION</v>
      </c>
      <c r="G17" s="86" t="str">
        <f>INDEX(Owners!C:C,MATCH(C17,Owners!D:D,0))</f>
        <v xml:space="preserve">Brad      </v>
      </c>
      <c r="H17" s="86" t="str">
        <f>INDEX(Owners!C:C,MATCH(D17,Owners!D:D,0))</f>
        <v>Cluke</v>
      </c>
      <c r="I17" s="87">
        <f>'W2'!$G$327</f>
        <v>3</v>
      </c>
      <c r="J17" s="87">
        <f>'W2'!$G$348</f>
        <v>2</v>
      </c>
      <c r="K17" s="88" t="str">
        <f t="shared" si="22"/>
        <v>BRUSH IT, MUNCH, AND GAG BACK</v>
      </c>
      <c r="L17" s="89">
        <f t="shared" si="23"/>
        <v>1</v>
      </c>
      <c r="M17" s="89">
        <f t="shared" si="24"/>
        <v>1</v>
      </c>
      <c r="N17" s="89">
        <f t="shared" si="25"/>
        <v>0</v>
      </c>
      <c r="O17" s="89">
        <f t="shared" si="26"/>
        <v>0</v>
      </c>
      <c r="P17" s="89">
        <f t="shared" si="27"/>
        <v>3</v>
      </c>
      <c r="Q17" s="89">
        <f t="shared" si="28"/>
        <v>2</v>
      </c>
      <c r="R17" s="89">
        <f t="shared" si="29"/>
        <v>1</v>
      </c>
      <c r="S17" s="89">
        <f t="shared" si="30"/>
        <v>0</v>
      </c>
      <c r="T17" s="89">
        <f t="shared" si="31"/>
        <v>1</v>
      </c>
      <c r="U17" s="89">
        <f t="shared" si="32"/>
        <v>4</v>
      </c>
      <c r="V17" s="90" t="str">
        <f t="shared" si="33"/>
        <v>BREAST HOMAGE ALBION</v>
      </c>
      <c r="W17" s="90">
        <f t="shared" si="34"/>
        <v>1</v>
      </c>
      <c r="X17" s="91">
        <f t="shared" si="35"/>
        <v>0</v>
      </c>
      <c r="Y17" s="91">
        <f t="shared" si="36"/>
        <v>0</v>
      </c>
      <c r="Z17" s="91">
        <f t="shared" si="37"/>
        <v>1</v>
      </c>
      <c r="AA17" s="91">
        <f t="shared" si="38"/>
        <v>2</v>
      </c>
      <c r="AB17" s="91">
        <f t="shared" si="39"/>
        <v>3</v>
      </c>
      <c r="AC17" s="91">
        <f t="shared" si="40"/>
        <v>-1</v>
      </c>
      <c r="AD17" s="91">
        <f t="shared" si="41"/>
        <v>0</v>
      </c>
      <c r="AE17" s="91">
        <f t="shared" si="42"/>
        <v>0</v>
      </c>
      <c r="AF17" s="91">
        <f t="shared" si="43"/>
        <v>0</v>
      </c>
    </row>
    <row r="18" spans="1:32" s="98" customFormat="1" x14ac:dyDescent="0.25">
      <c r="A18" s="92">
        <v>18</v>
      </c>
      <c r="B18" s="92">
        <v>3</v>
      </c>
      <c r="C18" s="92" t="s">
        <v>375</v>
      </c>
      <c r="D18" s="92" t="s">
        <v>377</v>
      </c>
      <c r="E18" s="92" t="str">
        <f>INDEX(Owners!B:B,MATCH(C18,Owners!D:D,0))</f>
        <v>JEAN PIERRE'S TAP INS</v>
      </c>
      <c r="F18" s="92" t="str">
        <f>INDEX(Owners!B:B,MATCH(D18,Owners!D:D,0))</f>
        <v>SPORTING ANATTYJACKET</v>
      </c>
      <c r="G18" s="92" t="str">
        <f>INDEX(Owners!C:C,MATCH(C18,Owners!D:D,0))</f>
        <v xml:space="preserve">Murph     </v>
      </c>
      <c r="H18" s="92" t="str">
        <f>INDEX(Owners!C:C,MATCH(D18,Owners!D:D,0))</f>
        <v xml:space="preserve">Graham    </v>
      </c>
      <c r="I18" s="93">
        <f>'W3'!$G$19</f>
        <v>3</v>
      </c>
      <c r="J18" s="93">
        <f>'W3'!$G$40</f>
        <v>2</v>
      </c>
      <c r="K18" s="94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6"/>
      <c r="W18" s="96"/>
      <c r="X18" s="97"/>
      <c r="Y18" s="97"/>
      <c r="Z18" s="97"/>
      <c r="AA18" s="97"/>
      <c r="AB18" s="97"/>
      <c r="AC18" s="97"/>
      <c r="AD18" s="97"/>
      <c r="AE18" s="97"/>
      <c r="AF18" s="97"/>
    </row>
    <row r="19" spans="1:32" x14ac:dyDescent="0.25">
      <c r="A19" s="39">
        <v>19</v>
      </c>
      <c r="B19" s="39">
        <v>3</v>
      </c>
      <c r="C19" s="39" t="s">
        <v>368</v>
      </c>
      <c r="D19" s="39" t="s">
        <v>374</v>
      </c>
      <c r="E19" s="39" t="str">
        <f>INDEX(Owners!B:B,MATCH(C19,Owners!D:D,0))</f>
        <v>THE JORDI GOMEZ LOVE-IN</v>
      </c>
      <c r="F19" s="39" t="str">
        <f>INDEX(Owners!B:B,MATCH(D19,Owners!D:D,0))</f>
        <v>TOLLER BOYS 13</v>
      </c>
      <c r="G19" s="39" t="str">
        <f>INDEX(Owners!C:C,MATCH(C19,Owners!D:D,0))</f>
        <v xml:space="preserve">Griff     </v>
      </c>
      <c r="H19" s="39" t="str">
        <f>INDEX(Owners!C:C,MATCH(D19,Owners!D:D,0))</f>
        <v xml:space="preserve">Paul      </v>
      </c>
      <c r="I19" s="40">
        <f>'W3'!$G$63</f>
        <v>2</v>
      </c>
      <c r="J19" s="40">
        <f>'W3'!$G$84</f>
        <v>0</v>
      </c>
      <c r="K19" s="41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4"/>
      <c r="W19" s="44"/>
      <c r="X19" s="43"/>
      <c r="Y19" s="43"/>
      <c r="Z19" s="43"/>
      <c r="AA19" s="43"/>
      <c r="AB19" s="43"/>
      <c r="AC19" s="43"/>
      <c r="AD19" s="43"/>
      <c r="AE19" s="43"/>
      <c r="AF19" s="43"/>
    </row>
    <row r="20" spans="1:32" x14ac:dyDescent="0.25">
      <c r="A20" s="39">
        <v>20</v>
      </c>
      <c r="B20" s="39">
        <v>3</v>
      </c>
      <c r="C20" s="39" t="s">
        <v>376</v>
      </c>
      <c r="D20" s="39" t="s">
        <v>370</v>
      </c>
      <c r="E20" s="39" t="str">
        <f>INDEX(Owners!B:B,MATCH(C20,Owners!D:D,0))</f>
        <v>FORTUNA DUFFLECOAT</v>
      </c>
      <c r="F20" s="39" t="str">
        <f>INDEX(Owners!B:B,MATCH(D20,Owners!D:D,0))</f>
        <v>BRUSH IT, MUNCH, AND GAG BACK</v>
      </c>
      <c r="G20" s="39" t="str">
        <f>INDEX(Owners!C:C,MATCH(C20,Owners!D:D,0))</f>
        <v xml:space="preserve">Jonny     </v>
      </c>
      <c r="H20" s="39" t="str">
        <f>INDEX(Owners!C:C,MATCH(D20,Owners!D:D,0))</f>
        <v xml:space="preserve">Brad      </v>
      </c>
      <c r="I20" s="40">
        <f>'W3'!$G$107</f>
        <v>0</v>
      </c>
      <c r="J20" s="40">
        <f>'W3'!$G$128</f>
        <v>0</v>
      </c>
      <c r="K20" s="41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4"/>
      <c r="W20" s="44"/>
      <c r="X20" s="43"/>
      <c r="Y20" s="43"/>
      <c r="Z20" s="43"/>
      <c r="AA20" s="43"/>
      <c r="AB20" s="43"/>
      <c r="AC20" s="43"/>
      <c r="AD20" s="43"/>
      <c r="AE20" s="43"/>
      <c r="AF20" s="43"/>
    </row>
    <row r="21" spans="1:32" x14ac:dyDescent="0.25">
      <c r="A21" s="39">
        <v>21</v>
      </c>
      <c r="B21" s="39">
        <v>3</v>
      </c>
      <c r="C21" s="39" t="s">
        <v>367</v>
      </c>
      <c r="D21" s="39" t="s">
        <v>378</v>
      </c>
      <c r="E21" s="39" t="str">
        <f>INDEX(Owners!B:B,MATCH(C21,Owners!D:D,0))</f>
        <v>AJAX TREESDOWN</v>
      </c>
      <c r="F21" s="39" t="str">
        <f>INDEX(Owners!B:B,MATCH(D21,Owners!D:D,0))</f>
        <v>CHICAGO SAUSAGE KINGS</v>
      </c>
      <c r="G21" s="39" t="str">
        <f>INDEX(Owners!C:C,MATCH(C21,Owners!D:D,0))</f>
        <v xml:space="preserve">Jimmy     </v>
      </c>
      <c r="H21" s="39" t="str">
        <f>INDEX(Owners!C:C,MATCH(D21,Owners!D:D,0))</f>
        <v xml:space="preserve">Greeny    </v>
      </c>
      <c r="I21" s="40">
        <f>'W3'!$G$151</f>
        <v>1</v>
      </c>
      <c r="J21" s="40">
        <f>'W3'!$G$172</f>
        <v>3</v>
      </c>
      <c r="K21" s="41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4"/>
      <c r="W21" s="44"/>
      <c r="X21" s="43"/>
      <c r="Y21" s="43"/>
      <c r="Z21" s="43"/>
      <c r="AA21" s="43"/>
      <c r="AB21" s="43"/>
      <c r="AC21" s="43"/>
      <c r="AD21" s="43"/>
      <c r="AE21" s="43"/>
      <c r="AF21" s="43"/>
    </row>
    <row r="22" spans="1:32" x14ac:dyDescent="0.25">
      <c r="A22" s="39">
        <v>22</v>
      </c>
      <c r="B22" s="39">
        <v>3</v>
      </c>
      <c r="C22" s="39" t="s">
        <v>381</v>
      </c>
      <c r="D22" s="39" t="s">
        <v>373</v>
      </c>
      <c r="E22" s="39" t="str">
        <f>INDEX(Owners!B:B,MATCH(C22,Owners!D:D,0))</f>
        <v>SAINT JOHN'S</v>
      </c>
      <c r="F22" s="39" t="str">
        <f>INDEX(Owners!B:B,MATCH(D22,Owners!D:D,0))</f>
        <v>LOCOMOTIVE LEIGHPZIG</v>
      </c>
      <c r="G22" s="39" t="str">
        <f>INDEX(Owners!C:C,MATCH(C22,Owners!D:D,0))</f>
        <v>John</v>
      </c>
      <c r="H22" s="39" t="str">
        <f>INDEX(Owners!C:C,MATCH(D22,Owners!D:D,0))</f>
        <v xml:space="preserve">Mo        </v>
      </c>
      <c r="I22" s="40">
        <f>'W3'!$G$195</f>
        <v>1</v>
      </c>
      <c r="J22" s="40">
        <f>'W3'!$G$216</f>
        <v>2</v>
      </c>
      <c r="K22" s="41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4"/>
      <c r="W22" s="44"/>
      <c r="X22" s="43"/>
      <c r="Y22" s="43"/>
      <c r="Z22" s="43"/>
      <c r="AA22" s="43"/>
      <c r="AB22" s="43"/>
      <c r="AC22" s="43"/>
      <c r="AD22" s="43"/>
      <c r="AE22" s="43"/>
      <c r="AF22" s="43"/>
    </row>
    <row r="23" spans="1:32" x14ac:dyDescent="0.25">
      <c r="A23" s="39">
        <v>23</v>
      </c>
      <c r="B23" s="39">
        <v>3</v>
      </c>
      <c r="C23" s="39" t="s">
        <v>324</v>
      </c>
      <c r="D23" s="39" t="s">
        <v>372</v>
      </c>
      <c r="E23" s="39" t="str">
        <f>INDEX(Owners!B:B,MATCH(C23,Owners!D:D,0))</f>
        <v>SPORTING LESBIANS</v>
      </c>
      <c r="F23" s="39" t="str">
        <f>INDEX(Owners!B:B,MATCH(D23,Owners!D:D,0))</f>
        <v>MURDER ON ZIDANE'S FLOOR</v>
      </c>
      <c r="G23" s="39" t="str">
        <f>INDEX(Owners!C:C,MATCH(C23,Owners!D:D,0))</f>
        <v xml:space="preserve">Fid       </v>
      </c>
      <c r="H23" s="39" t="str">
        <f>INDEX(Owners!C:C,MATCH(D23,Owners!D:D,0))</f>
        <v xml:space="preserve">Rob       </v>
      </c>
      <c r="I23" s="40">
        <f>'W3'!$G$239</f>
        <v>0</v>
      </c>
      <c r="J23" s="40">
        <f>'W3'!$G$260</f>
        <v>4</v>
      </c>
      <c r="K23" s="41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4"/>
      <c r="W23" s="44"/>
      <c r="X23" s="43"/>
      <c r="Y23" s="43"/>
      <c r="Z23" s="43"/>
      <c r="AA23" s="43"/>
      <c r="AB23" s="43"/>
      <c r="AC23" s="43"/>
      <c r="AD23" s="43"/>
      <c r="AE23" s="43"/>
      <c r="AF23" s="43"/>
    </row>
    <row r="24" spans="1:32" x14ac:dyDescent="0.25">
      <c r="A24" s="39">
        <v>24</v>
      </c>
      <c r="B24" s="39">
        <v>3</v>
      </c>
      <c r="C24" s="39" t="s">
        <v>369</v>
      </c>
      <c r="D24" s="39" t="s">
        <v>379</v>
      </c>
      <c r="E24" s="39" t="str">
        <f>INDEX(Owners!B:B,MATCH(C24,Owners!D:D,0))</f>
        <v>REAL MADRID ICULE UNITED</v>
      </c>
      <c r="F24" s="39" t="str">
        <f>INDEX(Owners!B:B,MATCH(D24,Owners!D:D,0))</f>
        <v>EUXTON SOUTH END</v>
      </c>
      <c r="G24" s="39" t="str">
        <f>INDEX(Owners!C:C,MATCH(C24,Owners!D:D,0))</f>
        <v xml:space="preserve">Nig       </v>
      </c>
      <c r="H24" s="39" t="str">
        <f>INDEX(Owners!C:C,MATCH(D24,Owners!D:D,0))</f>
        <v xml:space="preserve">Antony    </v>
      </c>
      <c r="I24" s="40">
        <f>'W3'!$G$283</f>
        <v>2</v>
      </c>
      <c r="J24" s="40">
        <f>'W3'!$G$304</f>
        <v>0</v>
      </c>
      <c r="K24" s="41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4"/>
      <c r="W24" s="44"/>
      <c r="X24" s="43"/>
      <c r="Y24" s="43"/>
      <c r="Z24" s="43"/>
      <c r="AA24" s="43"/>
      <c r="AB24" s="43"/>
      <c r="AC24" s="43"/>
      <c r="AD24" s="43"/>
      <c r="AE24" s="43"/>
      <c r="AF24" s="43"/>
    </row>
    <row r="25" spans="1:32" ht="15.75" thickBot="1" x14ac:dyDescent="0.3">
      <c r="A25" s="86">
        <v>25</v>
      </c>
      <c r="B25" s="86">
        <v>3</v>
      </c>
      <c r="C25" s="86" t="s">
        <v>371</v>
      </c>
      <c r="D25" s="86" t="s">
        <v>380</v>
      </c>
      <c r="E25" s="86" t="str">
        <f>INDEX(Owners!B:B,MATCH(C25,Owners!D:D,0))</f>
        <v>MICKY QUINN'S SHIRT</v>
      </c>
      <c r="F25" s="86" t="str">
        <f>INDEX(Owners!B:B,MATCH(D25,Owners!D:D,0))</f>
        <v>BREAST HOMAGE ALBION</v>
      </c>
      <c r="G25" s="86" t="str">
        <f>INDEX(Owners!C:C,MATCH(C25,Owners!D:D,0))</f>
        <v xml:space="preserve">Andy      </v>
      </c>
      <c r="H25" s="86" t="str">
        <f>INDEX(Owners!C:C,MATCH(D25,Owners!D:D,0))</f>
        <v>Cluke</v>
      </c>
      <c r="I25" s="87">
        <f>'W3'!$G$327</f>
        <v>0</v>
      </c>
      <c r="J25" s="87">
        <f>'W3'!$G$348</f>
        <v>0</v>
      </c>
      <c r="K25" s="88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90"/>
      <c r="W25" s="90"/>
      <c r="X25" s="91"/>
      <c r="Y25" s="91"/>
      <c r="Z25" s="91"/>
      <c r="AA25" s="91"/>
      <c r="AB25" s="91"/>
      <c r="AC25" s="91"/>
      <c r="AD25" s="91"/>
      <c r="AE25" s="91"/>
      <c r="AF25" s="91"/>
    </row>
    <row r="26" spans="1:32" s="98" customFormat="1" x14ac:dyDescent="0.25">
      <c r="A26" s="92">
        <v>26</v>
      </c>
      <c r="B26" s="92">
        <v>4</v>
      </c>
      <c r="C26" s="92" t="s">
        <v>374</v>
      </c>
      <c r="D26" s="92" t="s">
        <v>371</v>
      </c>
      <c r="E26" s="92" t="str">
        <f>INDEX(Owners!B:B,MATCH(C26,Owners!D:D,0))</f>
        <v>TOLLER BOYS 13</v>
      </c>
      <c r="F26" s="92" t="str">
        <f>INDEX(Owners!B:B,MATCH(D26,Owners!D:D,0))</f>
        <v>MICKY QUINN'S SHIRT</v>
      </c>
      <c r="G26" s="92" t="str">
        <f>INDEX(Owners!C:C,MATCH(C26,Owners!D:D,0))</f>
        <v xml:space="preserve">Paul      </v>
      </c>
      <c r="H26" s="92" t="str">
        <f>INDEX(Owners!C:C,MATCH(D26,Owners!D:D,0))</f>
        <v xml:space="preserve">Andy      </v>
      </c>
      <c r="I26" s="93">
        <f>'W4'!$G$19</f>
        <v>0</v>
      </c>
      <c r="J26" s="93">
        <f>'W4'!$G$40</f>
        <v>0</v>
      </c>
      <c r="K26" s="94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6"/>
      <c r="W26" s="96"/>
      <c r="X26" s="97"/>
      <c r="Y26" s="97"/>
      <c r="Z26" s="97"/>
      <c r="AA26" s="97"/>
      <c r="AB26" s="97"/>
      <c r="AC26" s="97"/>
      <c r="AD26" s="97"/>
      <c r="AE26" s="97"/>
      <c r="AF26" s="97"/>
    </row>
    <row r="27" spans="1:32" x14ac:dyDescent="0.25">
      <c r="A27" s="39">
        <v>27</v>
      </c>
      <c r="B27" s="39">
        <v>4</v>
      </c>
      <c r="C27" s="39" t="s">
        <v>377</v>
      </c>
      <c r="D27" s="39" t="s">
        <v>368</v>
      </c>
      <c r="E27" s="39" t="str">
        <f>INDEX(Owners!B:B,MATCH(C27,Owners!D:D,0))</f>
        <v>SPORTING ANATTYJACKET</v>
      </c>
      <c r="F27" s="39" t="str">
        <f>INDEX(Owners!B:B,MATCH(D27,Owners!D:D,0))</f>
        <v>THE JORDI GOMEZ LOVE-IN</v>
      </c>
      <c r="G27" s="39" t="str">
        <f>INDEX(Owners!C:C,MATCH(C27,Owners!D:D,0))</f>
        <v xml:space="preserve">Graham    </v>
      </c>
      <c r="H27" s="39" t="str">
        <f>INDEX(Owners!C:C,MATCH(D27,Owners!D:D,0))</f>
        <v xml:space="preserve">Griff     </v>
      </c>
      <c r="I27" s="40">
        <f>'W4'!$G$63</f>
        <v>0</v>
      </c>
      <c r="J27" s="40">
        <f>'W4'!$G$84</f>
        <v>0</v>
      </c>
      <c r="K27" s="41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4"/>
      <c r="W27" s="44"/>
      <c r="X27" s="43"/>
      <c r="Y27" s="43"/>
      <c r="Z27" s="43"/>
      <c r="AA27" s="43"/>
      <c r="AB27" s="43"/>
      <c r="AC27" s="43"/>
      <c r="AD27" s="43"/>
      <c r="AE27" s="43"/>
      <c r="AF27" s="43"/>
    </row>
    <row r="28" spans="1:32" x14ac:dyDescent="0.25">
      <c r="A28" s="39">
        <v>28</v>
      </c>
      <c r="B28" s="39">
        <v>4</v>
      </c>
      <c r="C28" s="39" t="s">
        <v>379</v>
      </c>
      <c r="D28" s="39" t="s">
        <v>375</v>
      </c>
      <c r="E28" s="39" t="str">
        <f>INDEX(Owners!B:B,MATCH(C28,Owners!D:D,0))</f>
        <v>EUXTON SOUTH END</v>
      </c>
      <c r="F28" s="39" t="str">
        <f>INDEX(Owners!B:B,MATCH(D28,Owners!D:D,0))</f>
        <v>JEAN PIERRE'S TAP INS</v>
      </c>
      <c r="G28" s="39" t="str">
        <f>INDEX(Owners!C:C,MATCH(C28,Owners!D:D,0))</f>
        <v xml:space="preserve">Antony    </v>
      </c>
      <c r="H28" s="39" t="str">
        <f>INDEX(Owners!C:C,MATCH(D28,Owners!D:D,0))</f>
        <v xml:space="preserve">Murph     </v>
      </c>
      <c r="I28" s="40">
        <f>'W4'!$G$107</f>
        <v>0</v>
      </c>
      <c r="J28" s="40">
        <f>'W4'!$G$128</f>
        <v>0</v>
      </c>
      <c r="K28" s="41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4"/>
      <c r="W28" s="44"/>
      <c r="X28" s="43"/>
      <c r="Y28" s="43"/>
      <c r="Z28" s="43"/>
      <c r="AA28" s="43"/>
      <c r="AB28" s="43"/>
      <c r="AC28" s="43"/>
      <c r="AD28" s="43"/>
      <c r="AE28" s="43"/>
      <c r="AF28" s="43"/>
    </row>
    <row r="29" spans="1:32" x14ac:dyDescent="0.25">
      <c r="A29" s="39">
        <v>29</v>
      </c>
      <c r="B29" s="39">
        <v>4</v>
      </c>
      <c r="C29" s="39" t="s">
        <v>372</v>
      </c>
      <c r="D29" s="39" t="s">
        <v>369</v>
      </c>
      <c r="E29" s="39" t="str">
        <f>INDEX(Owners!B:B,MATCH(C29,Owners!D:D,0))</f>
        <v>MURDER ON ZIDANE'S FLOOR</v>
      </c>
      <c r="F29" s="39" t="str">
        <f>INDEX(Owners!B:B,MATCH(D29,Owners!D:D,0))</f>
        <v>REAL MADRID ICULE UNITED</v>
      </c>
      <c r="G29" s="39" t="str">
        <f>INDEX(Owners!C:C,MATCH(C29,Owners!D:D,0))</f>
        <v xml:space="preserve">Rob       </v>
      </c>
      <c r="H29" s="39" t="str">
        <f>INDEX(Owners!C:C,MATCH(D29,Owners!D:D,0))</f>
        <v xml:space="preserve">Nig       </v>
      </c>
      <c r="I29" s="40">
        <f>'W4'!$G$151</f>
        <v>0</v>
      </c>
      <c r="J29" s="40">
        <f>'W4'!$G$172</f>
        <v>0</v>
      </c>
      <c r="K29" s="41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4"/>
      <c r="W29" s="44"/>
      <c r="X29" s="43"/>
      <c r="Y29" s="43"/>
      <c r="Z29" s="43"/>
      <c r="AA29" s="43"/>
      <c r="AB29" s="43"/>
      <c r="AC29" s="43"/>
      <c r="AD29" s="43"/>
      <c r="AE29" s="43"/>
      <c r="AF29" s="43"/>
    </row>
    <row r="30" spans="1:32" x14ac:dyDescent="0.25">
      <c r="A30" s="39">
        <v>30</v>
      </c>
      <c r="B30" s="39">
        <v>4</v>
      </c>
      <c r="C30" s="39" t="s">
        <v>373</v>
      </c>
      <c r="D30" s="39" t="s">
        <v>324</v>
      </c>
      <c r="E30" s="39" t="str">
        <f>INDEX(Owners!B:B,MATCH(C30,Owners!D:D,0))</f>
        <v>LOCOMOTIVE LEIGHPZIG</v>
      </c>
      <c r="F30" s="39" t="str">
        <f>INDEX(Owners!B:B,MATCH(D30,Owners!D:D,0))</f>
        <v>SPORTING LESBIANS</v>
      </c>
      <c r="G30" s="39" t="str">
        <f>INDEX(Owners!C:C,MATCH(C30,Owners!D:D,0))</f>
        <v xml:space="preserve">Mo        </v>
      </c>
      <c r="H30" s="39" t="str">
        <f>INDEX(Owners!C:C,MATCH(D30,Owners!D:D,0))</f>
        <v xml:space="preserve">Fid       </v>
      </c>
      <c r="I30" s="40">
        <f>'W4'!$G$195</f>
        <v>0</v>
      </c>
      <c r="J30" s="40">
        <f>'W4'!$G$216</f>
        <v>0</v>
      </c>
      <c r="K30" s="41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4"/>
      <c r="W30" s="44"/>
      <c r="X30" s="43"/>
      <c r="Y30" s="43"/>
      <c r="Z30" s="43"/>
      <c r="AA30" s="43"/>
      <c r="AB30" s="43"/>
      <c r="AC30" s="43"/>
      <c r="AD30" s="43"/>
      <c r="AE30" s="43"/>
      <c r="AF30" s="43"/>
    </row>
    <row r="31" spans="1:32" x14ac:dyDescent="0.25">
      <c r="A31" s="39">
        <v>31</v>
      </c>
      <c r="B31" s="39">
        <v>4</v>
      </c>
      <c r="C31" s="39" t="s">
        <v>378</v>
      </c>
      <c r="D31" s="39" t="s">
        <v>381</v>
      </c>
      <c r="E31" s="39" t="str">
        <f>INDEX(Owners!B:B,MATCH(C31,Owners!D:D,0))</f>
        <v>CHICAGO SAUSAGE KINGS</v>
      </c>
      <c r="F31" s="39" t="str">
        <f>INDEX(Owners!B:B,MATCH(D31,Owners!D:D,0))</f>
        <v>SAINT JOHN'S</v>
      </c>
      <c r="G31" s="39" t="str">
        <f>INDEX(Owners!C:C,MATCH(C31,Owners!D:D,0))</f>
        <v xml:space="preserve">Greeny    </v>
      </c>
      <c r="H31" s="39" t="str">
        <f>INDEX(Owners!C:C,MATCH(D31,Owners!D:D,0))</f>
        <v>John</v>
      </c>
      <c r="I31" s="40">
        <f>'W4'!$G$239</f>
        <v>0</v>
      </c>
      <c r="J31" s="40">
        <f>'W4'!$G$260</f>
        <v>0</v>
      </c>
      <c r="K31" s="41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4"/>
      <c r="W31" s="44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32" x14ac:dyDescent="0.25">
      <c r="A32" s="39">
        <v>32</v>
      </c>
      <c r="B32" s="39">
        <v>4</v>
      </c>
      <c r="C32" s="39" t="s">
        <v>370</v>
      </c>
      <c r="D32" s="39" t="s">
        <v>367</v>
      </c>
      <c r="E32" s="39" t="str">
        <f>INDEX(Owners!B:B,MATCH(C32,Owners!D:D,0))</f>
        <v>BRUSH IT, MUNCH, AND GAG BACK</v>
      </c>
      <c r="F32" s="39" t="str">
        <f>INDEX(Owners!B:B,MATCH(D32,Owners!D:D,0))</f>
        <v>AJAX TREESDOWN</v>
      </c>
      <c r="G32" s="39" t="str">
        <f>INDEX(Owners!C:C,MATCH(C32,Owners!D:D,0))</f>
        <v xml:space="preserve">Brad      </v>
      </c>
      <c r="H32" s="39" t="str">
        <f>INDEX(Owners!C:C,MATCH(D32,Owners!D:D,0))</f>
        <v xml:space="preserve">Jimmy     </v>
      </c>
      <c r="I32" s="40">
        <f>'W4'!$G$283</f>
        <v>0</v>
      </c>
      <c r="J32" s="40">
        <f>'W4'!$G$304</f>
        <v>0</v>
      </c>
      <c r="K32" s="41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4"/>
      <c r="W32" s="44"/>
      <c r="X32" s="43"/>
      <c r="Y32" s="43"/>
      <c r="Z32" s="43"/>
      <c r="AA32" s="43"/>
      <c r="AB32" s="43"/>
      <c r="AC32" s="43"/>
      <c r="AD32" s="43"/>
      <c r="AE32" s="43"/>
      <c r="AF32" s="43"/>
    </row>
    <row r="33" spans="1:32" ht="15.75" thickBot="1" x14ac:dyDescent="0.3">
      <c r="A33" s="86">
        <v>33</v>
      </c>
      <c r="B33" s="86">
        <v>4</v>
      </c>
      <c r="C33" s="86" t="s">
        <v>380</v>
      </c>
      <c r="D33" s="86" t="s">
        <v>376</v>
      </c>
      <c r="E33" s="86" t="str">
        <f>INDEX(Owners!B:B,MATCH(C33,Owners!D:D,0))</f>
        <v>BREAST HOMAGE ALBION</v>
      </c>
      <c r="F33" s="86" t="str">
        <f>INDEX(Owners!B:B,MATCH(D33,Owners!D:D,0))</f>
        <v>FORTUNA DUFFLECOAT</v>
      </c>
      <c r="G33" s="86" t="str">
        <f>INDEX(Owners!C:C,MATCH(C33,Owners!D:D,0))</f>
        <v>Cluke</v>
      </c>
      <c r="H33" s="86" t="str">
        <f>INDEX(Owners!C:C,MATCH(D33,Owners!D:D,0))</f>
        <v xml:space="preserve">Jonny     </v>
      </c>
      <c r="I33" s="87">
        <f>'W4'!$G$327</f>
        <v>0</v>
      </c>
      <c r="J33" s="87">
        <f>'W4'!$G$348</f>
        <v>0</v>
      </c>
      <c r="K33" s="88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90"/>
      <c r="W33" s="90"/>
      <c r="X33" s="91"/>
      <c r="Y33" s="91"/>
      <c r="Z33" s="91"/>
      <c r="AA33" s="91"/>
      <c r="AB33" s="91"/>
      <c r="AC33" s="91"/>
      <c r="AD33" s="91"/>
      <c r="AE33" s="91"/>
      <c r="AF33" s="91"/>
    </row>
    <row r="34" spans="1:32" s="98" customFormat="1" x14ac:dyDescent="0.25">
      <c r="A34" s="92">
        <v>34</v>
      </c>
      <c r="B34" s="92">
        <v>5</v>
      </c>
      <c r="C34" s="92" t="s">
        <v>375</v>
      </c>
      <c r="D34" s="92" t="s">
        <v>372</v>
      </c>
      <c r="E34" s="92" t="str">
        <f>INDEX(Owners!B:B,MATCH(C34,Owners!D:D,0))</f>
        <v>JEAN PIERRE'S TAP INS</v>
      </c>
      <c r="F34" s="92" t="str">
        <f>INDEX(Owners!B:B,MATCH(D34,Owners!D:D,0))</f>
        <v>MURDER ON ZIDANE'S FLOOR</v>
      </c>
      <c r="G34" s="92" t="str">
        <f>INDEX(Owners!C:C,MATCH(C34,Owners!D:D,0))</f>
        <v xml:space="preserve">Murph     </v>
      </c>
      <c r="H34" s="92" t="str">
        <f>INDEX(Owners!C:C,MATCH(D34,Owners!D:D,0))</f>
        <v xml:space="preserve">Rob       </v>
      </c>
      <c r="I34" s="93">
        <f>'W5'!$G$19</f>
        <v>0</v>
      </c>
      <c r="J34" s="93">
        <f>'W5'!$G$40</f>
        <v>0</v>
      </c>
      <c r="K34" s="94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6"/>
      <c r="W34" s="96"/>
      <c r="X34" s="97"/>
      <c r="Y34" s="97"/>
      <c r="Z34" s="97"/>
      <c r="AA34" s="97"/>
      <c r="AB34" s="97"/>
      <c r="AC34" s="97"/>
      <c r="AD34" s="97"/>
      <c r="AE34" s="97"/>
      <c r="AF34" s="97"/>
    </row>
    <row r="35" spans="1:32" x14ac:dyDescent="0.25">
      <c r="A35" s="39">
        <v>35</v>
      </c>
      <c r="B35" s="39">
        <v>5</v>
      </c>
      <c r="C35" s="39" t="s">
        <v>368</v>
      </c>
      <c r="D35" s="39" t="s">
        <v>379</v>
      </c>
      <c r="E35" s="39" t="str">
        <f>INDEX(Owners!B:B,MATCH(C35,Owners!D:D,0))</f>
        <v>THE JORDI GOMEZ LOVE-IN</v>
      </c>
      <c r="F35" s="39" t="str">
        <f>INDEX(Owners!B:B,MATCH(D35,Owners!D:D,0))</f>
        <v>EUXTON SOUTH END</v>
      </c>
      <c r="G35" s="39" t="str">
        <f>INDEX(Owners!C:C,MATCH(C35,Owners!D:D,0))</f>
        <v xml:space="preserve">Griff     </v>
      </c>
      <c r="H35" s="39" t="str">
        <f>INDEX(Owners!C:C,MATCH(D35,Owners!D:D,0))</f>
        <v xml:space="preserve">Antony    </v>
      </c>
      <c r="I35" s="40">
        <f>'W5'!$G$63</f>
        <v>0</v>
      </c>
      <c r="J35" s="40">
        <f>'W5'!$G$84</f>
        <v>0</v>
      </c>
      <c r="K35" s="41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4"/>
      <c r="W35" s="44"/>
      <c r="X35" s="43"/>
      <c r="Y35" s="43"/>
      <c r="Z35" s="43"/>
      <c r="AA35" s="43"/>
      <c r="AB35" s="43"/>
      <c r="AC35" s="43"/>
      <c r="AD35" s="43"/>
      <c r="AE35" s="43"/>
      <c r="AF35" s="43"/>
    </row>
    <row r="36" spans="1:32" x14ac:dyDescent="0.25">
      <c r="A36" s="39">
        <v>36</v>
      </c>
      <c r="B36" s="39">
        <v>5</v>
      </c>
      <c r="C36" s="39" t="s">
        <v>374</v>
      </c>
      <c r="D36" s="39" t="s">
        <v>377</v>
      </c>
      <c r="E36" s="39" t="str">
        <f>INDEX(Owners!B:B,MATCH(C36,Owners!D:D,0))</f>
        <v>TOLLER BOYS 13</v>
      </c>
      <c r="F36" s="39" t="str">
        <f>INDEX(Owners!B:B,MATCH(D36,Owners!D:D,0))</f>
        <v>SPORTING ANATTYJACKET</v>
      </c>
      <c r="G36" s="39" t="str">
        <f>INDEX(Owners!C:C,MATCH(C36,Owners!D:D,0))</f>
        <v xml:space="preserve">Paul      </v>
      </c>
      <c r="H36" s="39" t="str">
        <f>INDEX(Owners!C:C,MATCH(D36,Owners!D:D,0))</f>
        <v xml:space="preserve">Graham    </v>
      </c>
      <c r="I36" s="40">
        <f>'W5'!$G$107</f>
        <v>0</v>
      </c>
      <c r="J36" s="40">
        <f>'W5'!$G$128</f>
        <v>0</v>
      </c>
      <c r="K36" s="41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4"/>
      <c r="W36" s="44"/>
      <c r="X36" s="43"/>
      <c r="Y36" s="43"/>
      <c r="Z36" s="43"/>
      <c r="AA36" s="43"/>
      <c r="AB36" s="43"/>
      <c r="AC36" s="43"/>
      <c r="AD36" s="43"/>
      <c r="AE36" s="43"/>
      <c r="AF36" s="43"/>
    </row>
    <row r="37" spans="1:32" x14ac:dyDescent="0.25">
      <c r="A37" s="39">
        <v>37</v>
      </c>
      <c r="B37" s="39">
        <v>5</v>
      </c>
      <c r="C37" s="39" t="s">
        <v>367</v>
      </c>
      <c r="D37" s="39" t="s">
        <v>380</v>
      </c>
      <c r="E37" s="39" t="str">
        <f>INDEX(Owners!B:B,MATCH(C37,Owners!D:D,0))</f>
        <v>AJAX TREESDOWN</v>
      </c>
      <c r="F37" s="39" t="str">
        <f>INDEX(Owners!B:B,MATCH(D37,Owners!D:D,0))</f>
        <v>BREAST HOMAGE ALBION</v>
      </c>
      <c r="G37" s="39" t="str">
        <f>INDEX(Owners!C:C,MATCH(C37,Owners!D:D,0))</f>
        <v xml:space="preserve">Jimmy     </v>
      </c>
      <c r="H37" s="39" t="str">
        <f>INDEX(Owners!C:C,MATCH(D37,Owners!D:D,0))</f>
        <v>Cluke</v>
      </c>
      <c r="I37" s="40">
        <f>'W5'!$G$151</f>
        <v>0</v>
      </c>
      <c r="J37" s="40">
        <f>'W5'!$G$172</f>
        <v>0</v>
      </c>
      <c r="K37" s="41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4"/>
      <c r="W37" s="44"/>
      <c r="X37" s="43"/>
      <c r="Y37" s="43"/>
      <c r="Z37" s="43"/>
      <c r="AA37" s="43"/>
      <c r="AB37" s="43"/>
      <c r="AC37" s="43"/>
      <c r="AD37" s="43"/>
      <c r="AE37" s="43"/>
      <c r="AF37" s="43"/>
    </row>
    <row r="38" spans="1:32" x14ac:dyDescent="0.25">
      <c r="A38" s="39">
        <v>38</v>
      </c>
      <c r="B38" s="39">
        <v>5</v>
      </c>
      <c r="C38" s="39" t="s">
        <v>381</v>
      </c>
      <c r="D38" s="39" t="s">
        <v>370</v>
      </c>
      <c r="E38" s="39" t="str">
        <f>INDEX(Owners!B:B,MATCH(C38,Owners!D:D,0))</f>
        <v>SAINT JOHN'S</v>
      </c>
      <c r="F38" s="39" t="str">
        <f>INDEX(Owners!B:B,MATCH(D38,Owners!D:D,0))</f>
        <v>BRUSH IT, MUNCH, AND GAG BACK</v>
      </c>
      <c r="G38" s="39" t="str">
        <f>INDEX(Owners!C:C,MATCH(C38,Owners!D:D,0))</f>
        <v>John</v>
      </c>
      <c r="H38" s="39" t="str">
        <f>INDEX(Owners!C:C,MATCH(D38,Owners!D:D,0))</f>
        <v xml:space="preserve">Brad      </v>
      </c>
      <c r="I38" s="40">
        <f>'W5'!$G$195</f>
        <v>0</v>
      </c>
      <c r="J38" s="40">
        <f>'W5'!$G$216</f>
        <v>0</v>
      </c>
      <c r="K38" s="41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4"/>
      <c r="W38" s="44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x14ac:dyDescent="0.25">
      <c r="A39" s="39">
        <v>39</v>
      </c>
      <c r="B39" s="39">
        <v>5</v>
      </c>
      <c r="C39" s="39" t="s">
        <v>324</v>
      </c>
      <c r="D39" s="39" t="s">
        <v>378</v>
      </c>
      <c r="E39" s="39" t="str">
        <f>INDEX(Owners!B:B,MATCH(C39,Owners!D:D,0))</f>
        <v>SPORTING LESBIANS</v>
      </c>
      <c r="F39" s="39" t="str">
        <f>INDEX(Owners!B:B,MATCH(D39,Owners!D:D,0))</f>
        <v>CHICAGO SAUSAGE KINGS</v>
      </c>
      <c r="G39" s="39" t="str">
        <f>INDEX(Owners!C:C,MATCH(C39,Owners!D:D,0))</f>
        <v xml:space="preserve">Fid       </v>
      </c>
      <c r="H39" s="39" t="str">
        <f>INDEX(Owners!C:C,MATCH(D39,Owners!D:D,0))</f>
        <v xml:space="preserve">Greeny    </v>
      </c>
      <c r="I39" s="40">
        <f>'W5'!$G$239</f>
        <v>0</v>
      </c>
      <c r="J39" s="40">
        <f>'W5'!$G$260</f>
        <v>0</v>
      </c>
      <c r="K39" s="41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4"/>
      <c r="W39" s="44"/>
      <c r="X39" s="43"/>
      <c r="Y39" s="43"/>
      <c r="Z39" s="43"/>
      <c r="AA39" s="43"/>
      <c r="AB39" s="43"/>
      <c r="AC39" s="43"/>
      <c r="AD39" s="43"/>
      <c r="AE39" s="43"/>
      <c r="AF39" s="43"/>
    </row>
    <row r="40" spans="1:32" x14ac:dyDescent="0.25">
      <c r="A40" s="39">
        <v>40</v>
      </c>
      <c r="B40" s="39">
        <v>5</v>
      </c>
      <c r="C40" s="39" t="s">
        <v>369</v>
      </c>
      <c r="D40" s="39" t="s">
        <v>373</v>
      </c>
      <c r="E40" s="39" t="str">
        <f>INDEX(Owners!B:B,MATCH(C40,Owners!D:D,0))</f>
        <v>REAL MADRID ICULE UNITED</v>
      </c>
      <c r="F40" s="39" t="str">
        <f>INDEX(Owners!B:B,MATCH(D40,Owners!D:D,0))</f>
        <v>LOCOMOTIVE LEIGHPZIG</v>
      </c>
      <c r="G40" s="39" t="str">
        <f>INDEX(Owners!C:C,MATCH(C40,Owners!D:D,0))</f>
        <v xml:space="preserve">Nig       </v>
      </c>
      <c r="H40" s="39" t="str">
        <f>INDEX(Owners!C:C,MATCH(D40,Owners!D:D,0))</f>
        <v xml:space="preserve">Mo        </v>
      </c>
      <c r="I40" s="40">
        <f>'W5'!$G$283</f>
        <v>0</v>
      </c>
      <c r="J40" s="40">
        <f>'W5'!$G$304</f>
        <v>0</v>
      </c>
      <c r="K40" s="41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4"/>
      <c r="W40" s="44"/>
      <c r="X40" s="43"/>
      <c r="Y40" s="43"/>
      <c r="Z40" s="43"/>
      <c r="AA40" s="43"/>
      <c r="AB40" s="43"/>
      <c r="AC40" s="43"/>
      <c r="AD40" s="43"/>
      <c r="AE40" s="43"/>
      <c r="AF40" s="43"/>
    </row>
    <row r="41" spans="1:32" ht="15.75" thickBot="1" x14ac:dyDescent="0.3">
      <c r="A41" s="86">
        <v>41</v>
      </c>
      <c r="B41" s="86">
        <v>5</v>
      </c>
      <c r="C41" s="86" t="s">
        <v>371</v>
      </c>
      <c r="D41" s="86" t="s">
        <v>376</v>
      </c>
      <c r="E41" s="86" t="str">
        <f>INDEX(Owners!B:B,MATCH(C41,Owners!D:D,0))</f>
        <v>MICKY QUINN'S SHIRT</v>
      </c>
      <c r="F41" s="86" t="str">
        <f>INDEX(Owners!B:B,MATCH(D41,Owners!D:D,0))</f>
        <v>FORTUNA DUFFLECOAT</v>
      </c>
      <c r="G41" s="86" t="str">
        <f>INDEX(Owners!C:C,MATCH(C41,Owners!D:D,0))</f>
        <v xml:space="preserve">Andy      </v>
      </c>
      <c r="H41" s="86" t="str">
        <f>INDEX(Owners!C:C,MATCH(D41,Owners!D:D,0))</f>
        <v xml:space="preserve">Jonny     </v>
      </c>
      <c r="I41" s="87">
        <f>'W5'!$G$327</f>
        <v>0</v>
      </c>
      <c r="J41" s="87">
        <f>'W5'!$G$348</f>
        <v>0</v>
      </c>
      <c r="K41" s="88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90"/>
      <c r="W41" s="90"/>
      <c r="X41" s="91"/>
      <c r="Y41" s="91"/>
      <c r="Z41" s="91"/>
      <c r="AA41" s="91"/>
      <c r="AB41" s="91"/>
      <c r="AC41" s="91"/>
      <c r="AD41" s="91"/>
      <c r="AE41" s="91"/>
      <c r="AF41" s="91"/>
    </row>
    <row r="42" spans="1:32" s="98" customFormat="1" x14ac:dyDescent="0.25">
      <c r="A42" s="92">
        <v>42</v>
      </c>
      <c r="B42" s="92">
        <v>6</v>
      </c>
      <c r="C42" s="92" t="s">
        <v>377</v>
      </c>
      <c r="D42" s="92" t="s">
        <v>371</v>
      </c>
      <c r="E42" s="92" t="str">
        <f>INDEX(Owners!B:B,MATCH(C42,Owners!D:D,0))</f>
        <v>SPORTING ANATTYJACKET</v>
      </c>
      <c r="F42" s="92" t="str">
        <f>INDEX(Owners!B:B,MATCH(D42,Owners!D:D,0))</f>
        <v>MICKY QUINN'S SHIRT</v>
      </c>
      <c r="G42" s="92" t="str">
        <f>INDEX(Owners!C:C,MATCH(C42,Owners!D:D,0))</f>
        <v xml:space="preserve">Graham    </v>
      </c>
      <c r="H42" s="92" t="str">
        <f>INDEX(Owners!C:C,MATCH(D42,Owners!D:D,0))</f>
        <v xml:space="preserve">Andy      </v>
      </c>
      <c r="I42" s="93">
        <f>'W6'!$G$19</f>
        <v>0</v>
      </c>
      <c r="J42" s="93">
        <f>'W6'!$G$40</f>
        <v>0</v>
      </c>
      <c r="K42" s="94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6"/>
      <c r="W42" s="96"/>
      <c r="X42" s="97"/>
      <c r="Y42" s="97"/>
      <c r="Z42" s="97"/>
      <c r="AA42" s="97"/>
      <c r="AB42" s="97"/>
      <c r="AC42" s="97"/>
      <c r="AD42" s="97"/>
      <c r="AE42" s="97"/>
      <c r="AF42" s="97"/>
    </row>
    <row r="43" spans="1:32" x14ac:dyDescent="0.25">
      <c r="A43" s="39">
        <v>43</v>
      </c>
      <c r="B43" s="39">
        <v>6</v>
      </c>
      <c r="C43" s="39" t="s">
        <v>379</v>
      </c>
      <c r="D43" s="39" t="s">
        <v>374</v>
      </c>
      <c r="E43" s="39" t="str">
        <f>INDEX(Owners!B:B,MATCH(C43,Owners!D:D,0))</f>
        <v>EUXTON SOUTH END</v>
      </c>
      <c r="F43" s="39" t="str">
        <f>INDEX(Owners!B:B,MATCH(D43,Owners!D:D,0))</f>
        <v>TOLLER BOYS 13</v>
      </c>
      <c r="G43" s="39" t="str">
        <f>INDEX(Owners!C:C,MATCH(C43,Owners!D:D,0))</f>
        <v xml:space="preserve">Antony    </v>
      </c>
      <c r="H43" s="39" t="str">
        <f>INDEX(Owners!C:C,MATCH(D43,Owners!D:D,0))</f>
        <v xml:space="preserve">Paul      </v>
      </c>
      <c r="I43" s="40">
        <f>'W6'!$G$63</f>
        <v>0</v>
      </c>
      <c r="J43" s="40">
        <f>'W6'!$G$84</f>
        <v>0</v>
      </c>
      <c r="K43" s="41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4"/>
      <c r="W43" s="44"/>
      <c r="X43" s="43"/>
      <c r="Y43" s="43"/>
      <c r="Z43" s="43"/>
      <c r="AA43" s="43"/>
      <c r="AB43" s="43"/>
      <c r="AC43" s="43"/>
      <c r="AD43" s="43"/>
      <c r="AE43" s="43"/>
      <c r="AF43" s="43"/>
    </row>
    <row r="44" spans="1:32" x14ac:dyDescent="0.25">
      <c r="A44" s="39">
        <v>44</v>
      </c>
      <c r="B44" s="39">
        <v>6</v>
      </c>
      <c r="C44" s="39" t="s">
        <v>372</v>
      </c>
      <c r="D44" s="39" t="s">
        <v>368</v>
      </c>
      <c r="E44" s="39" t="str">
        <f>INDEX(Owners!B:B,MATCH(C44,Owners!D:D,0))</f>
        <v>MURDER ON ZIDANE'S FLOOR</v>
      </c>
      <c r="F44" s="39" t="str">
        <f>INDEX(Owners!B:B,MATCH(D44,Owners!D:D,0))</f>
        <v>THE JORDI GOMEZ LOVE-IN</v>
      </c>
      <c r="G44" s="39" t="str">
        <f>INDEX(Owners!C:C,MATCH(C44,Owners!D:D,0))</f>
        <v xml:space="preserve">Rob       </v>
      </c>
      <c r="H44" s="39" t="str">
        <f>INDEX(Owners!C:C,MATCH(D44,Owners!D:D,0))</f>
        <v xml:space="preserve">Griff     </v>
      </c>
      <c r="I44" s="40">
        <f>'W6'!$G$107</f>
        <v>0</v>
      </c>
      <c r="J44" s="40">
        <f>'W6'!$G$128</f>
        <v>0</v>
      </c>
      <c r="K44" s="41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4"/>
      <c r="W44" s="44"/>
      <c r="X44" s="43"/>
      <c r="Y44" s="43"/>
      <c r="Z44" s="43"/>
      <c r="AA44" s="43"/>
      <c r="AB44" s="43"/>
      <c r="AC44" s="43"/>
      <c r="AD44" s="43"/>
      <c r="AE44" s="43"/>
      <c r="AF44" s="43"/>
    </row>
    <row r="45" spans="1:32" x14ac:dyDescent="0.25">
      <c r="A45" s="39">
        <v>45</v>
      </c>
      <c r="B45" s="39">
        <v>6</v>
      </c>
      <c r="C45" s="39" t="s">
        <v>373</v>
      </c>
      <c r="D45" s="39" t="s">
        <v>375</v>
      </c>
      <c r="E45" s="39" t="str">
        <f>INDEX(Owners!B:B,MATCH(C45,Owners!D:D,0))</f>
        <v>LOCOMOTIVE LEIGHPZIG</v>
      </c>
      <c r="F45" s="39" t="str">
        <f>INDEX(Owners!B:B,MATCH(D45,Owners!D:D,0))</f>
        <v>JEAN PIERRE'S TAP INS</v>
      </c>
      <c r="G45" s="39" t="str">
        <f>INDEX(Owners!C:C,MATCH(C45,Owners!D:D,0))</f>
        <v xml:space="preserve">Mo        </v>
      </c>
      <c r="H45" s="39" t="str">
        <f>INDEX(Owners!C:C,MATCH(D45,Owners!D:D,0))</f>
        <v xml:space="preserve">Murph     </v>
      </c>
      <c r="I45" s="40">
        <f>'W6'!$G$151</f>
        <v>0</v>
      </c>
      <c r="J45" s="40">
        <f>'W6'!$G$172</f>
        <v>0</v>
      </c>
      <c r="K45" s="41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4"/>
      <c r="W45" s="44"/>
      <c r="X45" s="43"/>
      <c r="Y45" s="43"/>
      <c r="Z45" s="43"/>
      <c r="AA45" s="43"/>
      <c r="AB45" s="43"/>
      <c r="AC45" s="43"/>
      <c r="AD45" s="43"/>
      <c r="AE45" s="43"/>
      <c r="AF45" s="43"/>
    </row>
    <row r="46" spans="1:32" x14ac:dyDescent="0.25">
      <c r="A46" s="39">
        <v>46</v>
      </c>
      <c r="B46" s="39">
        <v>6</v>
      </c>
      <c r="C46" s="39" t="s">
        <v>378</v>
      </c>
      <c r="D46" s="39" t="s">
        <v>369</v>
      </c>
      <c r="E46" s="39" t="str">
        <f>INDEX(Owners!B:B,MATCH(C46,Owners!D:D,0))</f>
        <v>CHICAGO SAUSAGE KINGS</v>
      </c>
      <c r="F46" s="39" t="str">
        <f>INDEX(Owners!B:B,MATCH(D46,Owners!D:D,0))</f>
        <v>REAL MADRID ICULE UNITED</v>
      </c>
      <c r="G46" s="39" t="str">
        <f>INDEX(Owners!C:C,MATCH(C46,Owners!D:D,0))</f>
        <v xml:space="preserve">Greeny    </v>
      </c>
      <c r="H46" s="39" t="str">
        <f>INDEX(Owners!C:C,MATCH(D46,Owners!D:D,0))</f>
        <v xml:space="preserve">Nig       </v>
      </c>
      <c r="I46" s="40">
        <f>'W6'!$G$195</f>
        <v>0</v>
      </c>
      <c r="J46" s="40">
        <f>'W6'!$G$216</f>
        <v>0</v>
      </c>
      <c r="K46" s="41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4"/>
      <c r="W46" s="44"/>
      <c r="X46" s="43"/>
      <c r="Y46" s="43"/>
      <c r="Z46" s="43"/>
      <c r="AA46" s="43"/>
      <c r="AB46" s="43"/>
      <c r="AC46" s="43"/>
      <c r="AD46" s="43"/>
      <c r="AE46" s="43"/>
      <c r="AF46" s="43"/>
    </row>
    <row r="47" spans="1:32" x14ac:dyDescent="0.25">
      <c r="A47" s="39">
        <v>47</v>
      </c>
      <c r="B47" s="39">
        <v>6</v>
      </c>
      <c r="C47" s="39" t="s">
        <v>370</v>
      </c>
      <c r="D47" s="39" t="s">
        <v>324</v>
      </c>
      <c r="E47" s="39" t="str">
        <f>INDEX(Owners!B:B,MATCH(C47,Owners!D:D,0))</f>
        <v>BRUSH IT, MUNCH, AND GAG BACK</v>
      </c>
      <c r="F47" s="39" t="str">
        <f>INDEX(Owners!B:B,MATCH(D47,Owners!D:D,0))</f>
        <v>SPORTING LESBIANS</v>
      </c>
      <c r="G47" s="39" t="str">
        <f>INDEX(Owners!C:C,MATCH(C47,Owners!D:D,0))</f>
        <v xml:space="preserve">Brad      </v>
      </c>
      <c r="H47" s="39" t="str">
        <f>INDEX(Owners!C:C,MATCH(D47,Owners!D:D,0))</f>
        <v xml:space="preserve">Fid       </v>
      </c>
      <c r="I47" s="40">
        <f>'W6'!$G$239</f>
        <v>0</v>
      </c>
      <c r="J47" s="40">
        <f>'W6'!$G$260</f>
        <v>0</v>
      </c>
      <c r="K47" s="41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4"/>
      <c r="W47" s="44"/>
      <c r="X47" s="43"/>
      <c r="Y47" s="43"/>
      <c r="Z47" s="43"/>
      <c r="AA47" s="43"/>
      <c r="AB47" s="43"/>
      <c r="AC47" s="43"/>
      <c r="AD47" s="43"/>
      <c r="AE47" s="43"/>
      <c r="AF47" s="43"/>
    </row>
    <row r="48" spans="1:32" x14ac:dyDescent="0.25">
      <c r="A48" s="39">
        <v>48</v>
      </c>
      <c r="B48" s="39">
        <v>6</v>
      </c>
      <c r="C48" s="39" t="s">
        <v>380</v>
      </c>
      <c r="D48" s="39" t="s">
        <v>381</v>
      </c>
      <c r="E48" s="39" t="str">
        <f>INDEX(Owners!B:B,MATCH(C48,Owners!D:D,0))</f>
        <v>BREAST HOMAGE ALBION</v>
      </c>
      <c r="F48" s="39" t="str">
        <f>INDEX(Owners!B:B,MATCH(D48,Owners!D:D,0))</f>
        <v>SAINT JOHN'S</v>
      </c>
      <c r="G48" s="39" t="str">
        <f>INDEX(Owners!C:C,MATCH(C48,Owners!D:D,0))</f>
        <v>Cluke</v>
      </c>
      <c r="H48" s="39" t="str">
        <f>INDEX(Owners!C:C,MATCH(D48,Owners!D:D,0))</f>
        <v>John</v>
      </c>
      <c r="I48" s="40">
        <f>'W6'!$G$283</f>
        <v>0</v>
      </c>
      <c r="J48" s="40">
        <f>'W6'!$G$304</f>
        <v>0</v>
      </c>
      <c r="K48" s="41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4"/>
      <c r="W48" s="44"/>
      <c r="X48" s="43"/>
      <c r="Y48" s="43"/>
      <c r="Z48" s="43"/>
      <c r="AA48" s="43"/>
      <c r="AB48" s="43"/>
      <c r="AC48" s="43"/>
      <c r="AD48" s="43"/>
      <c r="AE48" s="43"/>
      <c r="AF48" s="43"/>
    </row>
    <row r="49" spans="1:32" ht="15.75" thickBot="1" x14ac:dyDescent="0.3">
      <c r="A49" s="86">
        <v>49</v>
      </c>
      <c r="B49" s="86">
        <v>6</v>
      </c>
      <c r="C49" s="86" t="s">
        <v>376</v>
      </c>
      <c r="D49" s="86" t="s">
        <v>367</v>
      </c>
      <c r="E49" s="86" t="str">
        <f>INDEX(Owners!B:B,MATCH(C49,Owners!D:D,0))</f>
        <v>FORTUNA DUFFLECOAT</v>
      </c>
      <c r="F49" s="86" t="str">
        <f>INDEX(Owners!B:B,MATCH(D49,Owners!D:D,0))</f>
        <v>AJAX TREESDOWN</v>
      </c>
      <c r="G49" s="86" t="str">
        <f>INDEX(Owners!C:C,MATCH(C49,Owners!D:D,0))</f>
        <v xml:space="preserve">Jonny     </v>
      </c>
      <c r="H49" s="86" t="str">
        <f>INDEX(Owners!C:C,MATCH(D49,Owners!D:D,0))</f>
        <v xml:space="preserve">Jimmy     </v>
      </c>
      <c r="I49" s="87">
        <f>'W6'!$G$327</f>
        <v>0</v>
      </c>
      <c r="J49" s="87">
        <f>'W6'!$G$348</f>
        <v>0</v>
      </c>
      <c r="K49" s="88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90"/>
      <c r="W49" s="90"/>
      <c r="X49" s="91"/>
      <c r="Y49" s="91"/>
      <c r="Z49" s="91"/>
      <c r="AA49" s="91"/>
      <c r="AB49" s="91"/>
      <c r="AC49" s="91"/>
      <c r="AD49" s="91"/>
      <c r="AE49" s="91"/>
      <c r="AF49" s="91"/>
    </row>
    <row r="50" spans="1:32" s="98" customFormat="1" x14ac:dyDescent="0.25">
      <c r="A50" s="92">
        <v>50</v>
      </c>
      <c r="B50" s="92">
        <v>7</v>
      </c>
      <c r="C50" s="92" t="s">
        <v>375</v>
      </c>
      <c r="D50" s="92" t="s">
        <v>378</v>
      </c>
      <c r="E50" s="92" t="str">
        <f>INDEX(Owners!B:B,MATCH(C50,Owners!D:D,0))</f>
        <v>JEAN PIERRE'S TAP INS</v>
      </c>
      <c r="F50" s="92" t="str">
        <f>INDEX(Owners!B:B,MATCH(D50,Owners!D:D,0))</f>
        <v>CHICAGO SAUSAGE KINGS</v>
      </c>
      <c r="G50" s="92" t="str">
        <f>INDEX(Owners!C:C,MATCH(C50,Owners!D:D,0))</f>
        <v xml:space="preserve">Murph     </v>
      </c>
      <c r="H50" s="92" t="str">
        <f>INDEX(Owners!C:C,MATCH(D50,Owners!D:D,0))</f>
        <v xml:space="preserve">Greeny    </v>
      </c>
      <c r="I50" s="93"/>
      <c r="J50" s="93"/>
      <c r="K50" s="94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6"/>
      <c r="W50" s="96"/>
      <c r="X50" s="97"/>
      <c r="Y50" s="97"/>
      <c r="Z50" s="97"/>
      <c r="AA50" s="97"/>
      <c r="AB50" s="97"/>
      <c r="AC50" s="97"/>
      <c r="AD50" s="97"/>
      <c r="AE50" s="97"/>
      <c r="AF50" s="97"/>
    </row>
    <row r="51" spans="1:32" x14ac:dyDescent="0.25">
      <c r="A51" s="39">
        <v>51</v>
      </c>
      <c r="B51" s="39">
        <v>7</v>
      </c>
      <c r="C51" s="39" t="s">
        <v>368</v>
      </c>
      <c r="D51" s="39" t="s">
        <v>373</v>
      </c>
      <c r="E51" s="39" t="str">
        <f>INDEX(Owners!B:B,MATCH(C51,Owners!D:D,0))</f>
        <v>THE JORDI GOMEZ LOVE-IN</v>
      </c>
      <c r="F51" s="39" t="str">
        <f>INDEX(Owners!B:B,MATCH(D51,Owners!D:D,0))</f>
        <v>LOCOMOTIVE LEIGHPZIG</v>
      </c>
      <c r="G51" s="39" t="str">
        <f>INDEX(Owners!C:C,MATCH(C51,Owners!D:D,0))</f>
        <v xml:space="preserve">Griff     </v>
      </c>
      <c r="H51" s="39" t="str">
        <f>INDEX(Owners!C:C,MATCH(D51,Owners!D:D,0))</f>
        <v xml:space="preserve">Mo        </v>
      </c>
      <c r="I51" s="40"/>
      <c r="J51" s="40"/>
      <c r="K51" s="41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4"/>
      <c r="W51" s="44"/>
      <c r="X51" s="43"/>
      <c r="Y51" s="43"/>
      <c r="Z51" s="43"/>
      <c r="AA51" s="43"/>
      <c r="AB51" s="43"/>
      <c r="AC51" s="43"/>
      <c r="AD51" s="43"/>
      <c r="AE51" s="43"/>
      <c r="AF51" s="43"/>
    </row>
    <row r="52" spans="1:32" x14ac:dyDescent="0.25">
      <c r="A52" s="39">
        <v>52</v>
      </c>
      <c r="B52" s="39">
        <v>7</v>
      </c>
      <c r="C52" s="39" t="s">
        <v>374</v>
      </c>
      <c r="D52" s="39" t="s">
        <v>372</v>
      </c>
      <c r="E52" s="39" t="str">
        <f>INDEX(Owners!B:B,MATCH(C52,Owners!D:D,0))</f>
        <v>TOLLER BOYS 13</v>
      </c>
      <c r="F52" s="39" t="str">
        <f>INDEX(Owners!B:B,MATCH(D52,Owners!D:D,0))</f>
        <v>MURDER ON ZIDANE'S FLOOR</v>
      </c>
      <c r="G52" s="39" t="str">
        <f>INDEX(Owners!C:C,MATCH(C52,Owners!D:D,0))</f>
        <v xml:space="preserve">Paul      </v>
      </c>
      <c r="H52" s="39" t="str">
        <f>INDEX(Owners!C:C,MATCH(D52,Owners!D:D,0))</f>
        <v xml:space="preserve">Rob       </v>
      </c>
      <c r="I52" s="40"/>
      <c r="J52" s="40"/>
      <c r="K52" s="41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4"/>
      <c r="W52" s="44"/>
      <c r="X52" s="43"/>
      <c r="Y52" s="43"/>
      <c r="Z52" s="43"/>
      <c r="AA52" s="43"/>
      <c r="AB52" s="43"/>
      <c r="AC52" s="43"/>
      <c r="AD52" s="43"/>
      <c r="AE52" s="43"/>
      <c r="AF52" s="43"/>
    </row>
    <row r="53" spans="1:32" x14ac:dyDescent="0.25">
      <c r="A53" s="39">
        <v>53</v>
      </c>
      <c r="B53" s="39">
        <v>7</v>
      </c>
      <c r="C53" s="39" t="s">
        <v>377</v>
      </c>
      <c r="D53" s="39" t="s">
        <v>379</v>
      </c>
      <c r="E53" s="39" t="str">
        <f>INDEX(Owners!B:B,MATCH(C53,Owners!D:D,0))</f>
        <v>SPORTING ANATTYJACKET</v>
      </c>
      <c r="F53" s="39" t="str">
        <f>INDEX(Owners!B:B,MATCH(D53,Owners!D:D,0))</f>
        <v>EUXTON SOUTH END</v>
      </c>
      <c r="G53" s="39" t="str">
        <f>INDEX(Owners!C:C,MATCH(C53,Owners!D:D,0))</f>
        <v xml:space="preserve">Graham    </v>
      </c>
      <c r="H53" s="39" t="str">
        <f>INDEX(Owners!C:C,MATCH(D53,Owners!D:D,0))</f>
        <v xml:space="preserve">Antony    </v>
      </c>
      <c r="I53" s="40"/>
      <c r="J53" s="40"/>
      <c r="K53" s="41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4"/>
      <c r="W53" s="44"/>
      <c r="X53" s="43"/>
      <c r="Y53" s="43"/>
      <c r="Z53" s="43"/>
      <c r="AA53" s="43"/>
      <c r="AB53" s="43"/>
      <c r="AC53" s="43"/>
      <c r="AD53" s="43"/>
      <c r="AE53" s="43"/>
      <c r="AF53" s="43"/>
    </row>
    <row r="54" spans="1:32" x14ac:dyDescent="0.25">
      <c r="A54" s="39">
        <v>54</v>
      </c>
      <c r="B54" s="39">
        <v>7</v>
      </c>
      <c r="C54" s="39" t="s">
        <v>381</v>
      </c>
      <c r="D54" s="39" t="s">
        <v>376</v>
      </c>
      <c r="E54" s="39" t="str">
        <f>INDEX(Owners!B:B,MATCH(C54,Owners!D:D,0))</f>
        <v>SAINT JOHN'S</v>
      </c>
      <c r="F54" s="39" t="str">
        <f>INDEX(Owners!B:B,MATCH(D54,Owners!D:D,0))</f>
        <v>FORTUNA DUFFLECOAT</v>
      </c>
      <c r="G54" s="39" t="str">
        <f>INDEX(Owners!C:C,MATCH(C54,Owners!D:D,0))</f>
        <v>John</v>
      </c>
      <c r="H54" s="39" t="str">
        <f>INDEX(Owners!C:C,MATCH(D54,Owners!D:D,0))</f>
        <v xml:space="preserve">Jonny     </v>
      </c>
      <c r="I54" s="40"/>
      <c r="J54" s="40"/>
      <c r="K54" s="41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4"/>
      <c r="W54" s="44"/>
      <c r="X54" s="43"/>
      <c r="Y54" s="43"/>
      <c r="Z54" s="43"/>
      <c r="AA54" s="43"/>
      <c r="AB54" s="43"/>
      <c r="AC54" s="43"/>
      <c r="AD54" s="43"/>
      <c r="AE54" s="43"/>
      <c r="AF54" s="43"/>
    </row>
    <row r="55" spans="1:32" x14ac:dyDescent="0.25">
      <c r="A55" s="39">
        <v>55</v>
      </c>
      <c r="B55" s="39">
        <v>7</v>
      </c>
      <c r="C55" s="39" t="s">
        <v>324</v>
      </c>
      <c r="D55" s="39" t="s">
        <v>380</v>
      </c>
      <c r="E55" s="39" t="str">
        <f>INDEX(Owners!B:B,MATCH(C55,Owners!D:D,0))</f>
        <v>SPORTING LESBIANS</v>
      </c>
      <c r="F55" s="39" t="str">
        <f>INDEX(Owners!B:B,MATCH(D55,Owners!D:D,0))</f>
        <v>BREAST HOMAGE ALBION</v>
      </c>
      <c r="G55" s="39" t="str">
        <f>INDEX(Owners!C:C,MATCH(C55,Owners!D:D,0))</f>
        <v xml:space="preserve">Fid       </v>
      </c>
      <c r="H55" s="39" t="str">
        <f>INDEX(Owners!C:C,MATCH(D55,Owners!D:D,0))</f>
        <v>Cluke</v>
      </c>
      <c r="I55" s="40"/>
      <c r="J55" s="40"/>
      <c r="K55" s="41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4"/>
      <c r="W55" s="44"/>
      <c r="X55" s="43"/>
      <c r="Y55" s="43"/>
      <c r="Z55" s="43"/>
      <c r="AA55" s="43"/>
      <c r="AB55" s="43"/>
      <c r="AC55" s="43"/>
      <c r="AD55" s="43"/>
      <c r="AE55" s="43"/>
      <c r="AF55" s="43"/>
    </row>
    <row r="56" spans="1:32" x14ac:dyDescent="0.25">
      <c r="A56" s="39">
        <v>56</v>
      </c>
      <c r="B56" s="39">
        <v>7</v>
      </c>
      <c r="C56" s="39" t="s">
        <v>369</v>
      </c>
      <c r="D56" s="39" t="s">
        <v>370</v>
      </c>
      <c r="E56" s="39" t="str">
        <f>INDEX(Owners!B:B,MATCH(C56,Owners!D:D,0))</f>
        <v>REAL MADRID ICULE UNITED</v>
      </c>
      <c r="F56" s="39" t="str">
        <f>INDEX(Owners!B:B,MATCH(D56,Owners!D:D,0))</f>
        <v>BRUSH IT, MUNCH, AND GAG BACK</v>
      </c>
      <c r="G56" s="39" t="str">
        <f>INDEX(Owners!C:C,MATCH(C56,Owners!D:D,0))</f>
        <v xml:space="preserve">Nig       </v>
      </c>
      <c r="H56" s="39" t="str">
        <f>INDEX(Owners!C:C,MATCH(D56,Owners!D:D,0))</f>
        <v xml:space="preserve">Brad      </v>
      </c>
      <c r="I56" s="40"/>
      <c r="J56" s="40"/>
      <c r="K56" s="41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4"/>
      <c r="W56" s="44"/>
      <c r="X56" s="43"/>
      <c r="Y56" s="43"/>
      <c r="Z56" s="43"/>
      <c r="AA56" s="43"/>
      <c r="AB56" s="43"/>
      <c r="AC56" s="43"/>
      <c r="AD56" s="43"/>
      <c r="AE56" s="43"/>
      <c r="AF56" s="43"/>
    </row>
    <row r="57" spans="1:32" ht="15.75" thickBot="1" x14ac:dyDescent="0.3">
      <c r="A57" s="86">
        <v>57</v>
      </c>
      <c r="B57" s="86">
        <v>7</v>
      </c>
      <c r="C57" s="86" t="s">
        <v>371</v>
      </c>
      <c r="D57" s="86" t="s">
        <v>367</v>
      </c>
      <c r="E57" s="86" t="str">
        <f>INDEX(Owners!B:B,MATCH(C57,Owners!D:D,0))</f>
        <v>MICKY QUINN'S SHIRT</v>
      </c>
      <c r="F57" s="86" t="str">
        <f>INDEX(Owners!B:B,MATCH(D57,Owners!D:D,0))</f>
        <v>AJAX TREESDOWN</v>
      </c>
      <c r="G57" s="86" t="str">
        <f>INDEX(Owners!C:C,MATCH(C57,Owners!D:D,0))</f>
        <v xml:space="preserve">Andy      </v>
      </c>
      <c r="H57" s="86" t="str">
        <f>INDEX(Owners!C:C,MATCH(D57,Owners!D:D,0))</f>
        <v xml:space="preserve">Jimmy     </v>
      </c>
      <c r="I57" s="87"/>
      <c r="J57" s="87"/>
      <c r="K57" s="88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90"/>
      <c r="W57" s="90"/>
      <c r="X57" s="91"/>
      <c r="Y57" s="91"/>
      <c r="Z57" s="91"/>
      <c r="AA57" s="91"/>
      <c r="AB57" s="91"/>
      <c r="AC57" s="91"/>
      <c r="AD57" s="91"/>
      <c r="AE57" s="91"/>
      <c r="AF57" s="91"/>
    </row>
    <row r="58" spans="1:32" s="98" customFormat="1" x14ac:dyDescent="0.25">
      <c r="A58" s="92">
        <v>58</v>
      </c>
      <c r="B58" s="92">
        <v>8</v>
      </c>
      <c r="C58" s="92" t="s">
        <v>379</v>
      </c>
      <c r="D58" s="92" t="s">
        <v>371</v>
      </c>
      <c r="E58" s="92" t="str">
        <f>INDEX(Owners!B:B,MATCH(C58,Owners!D:D,0))</f>
        <v>EUXTON SOUTH END</v>
      </c>
      <c r="F58" s="92" t="str">
        <f>INDEX(Owners!B:B,MATCH(D58,Owners!D:D,0))</f>
        <v>MICKY QUINN'S SHIRT</v>
      </c>
      <c r="G58" s="92" t="str">
        <f>INDEX(Owners!C:C,MATCH(C58,Owners!D:D,0))</f>
        <v xml:space="preserve">Antony    </v>
      </c>
      <c r="H58" s="92" t="str">
        <f>INDEX(Owners!C:C,MATCH(D58,Owners!D:D,0))</f>
        <v xml:space="preserve">Andy      </v>
      </c>
      <c r="I58" s="93"/>
      <c r="J58" s="93"/>
      <c r="K58" s="94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6"/>
      <c r="W58" s="96"/>
      <c r="X58" s="97"/>
      <c r="Y58" s="97"/>
      <c r="Z58" s="97"/>
      <c r="AA58" s="97"/>
      <c r="AB58" s="97"/>
      <c r="AC58" s="97"/>
      <c r="AD58" s="97"/>
      <c r="AE58" s="97"/>
      <c r="AF58" s="97"/>
    </row>
    <row r="59" spans="1:32" x14ac:dyDescent="0.25">
      <c r="A59" s="39">
        <v>59</v>
      </c>
      <c r="B59" s="39">
        <v>8</v>
      </c>
      <c r="C59" s="39" t="s">
        <v>372</v>
      </c>
      <c r="D59" s="39" t="s">
        <v>377</v>
      </c>
      <c r="E59" s="39" t="str">
        <f>INDEX(Owners!B:B,MATCH(C59,Owners!D:D,0))</f>
        <v>MURDER ON ZIDANE'S FLOOR</v>
      </c>
      <c r="F59" s="39" t="str">
        <f>INDEX(Owners!B:B,MATCH(D59,Owners!D:D,0))</f>
        <v>SPORTING ANATTYJACKET</v>
      </c>
      <c r="G59" s="39" t="str">
        <f>INDEX(Owners!C:C,MATCH(C59,Owners!D:D,0))</f>
        <v xml:space="preserve">Rob       </v>
      </c>
      <c r="H59" s="39" t="str">
        <f>INDEX(Owners!C:C,MATCH(D59,Owners!D:D,0))</f>
        <v xml:space="preserve">Graham    </v>
      </c>
      <c r="I59" s="40"/>
      <c r="J59" s="40"/>
      <c r="K59" s="41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4"/>
      <c r="W59" s="44"/>
      <c r="X59" s="43"/>
      <c r="Y59" s="43"/>
      <c r="Z59" s="43"/>
      <c r="AA59" s="43"/>
      <c r="AB59" s="43"/>
      <c r="AC59" s="43"/>
      <c r="AD59" s="43"/>
      <c r="AE59" s="43"/>
      <c r="AF59" s="43"/>
    </row>
    <row r="60" spans="1:32" x14ac:dyDescent="0.25">
      <c r="A60" s="39">
        <v>60</v>
      </c>
      <c r="B60" s="39">
        <v>8</v>
      </c>
      <c r="C60" s="39" t="s">
        <v>373</v>
      </c>
      <c r="D60" s="39" t="s">
        <v>374</v>
      </c>
      <c r="E60" s="39" t="str">
        <f>INDEX(Owners!B:B,MATCH(C60,Owners!D:D,0))</f>
        <v>LOCOMOTIVE LEIGHPZIG</v>
      </c>
      <c r="F60" s="39" t="str">
        <f>INDEX(Owners!B:B,MATCH(D60,Owners!D:D,0))</f>
        <v>TOLLER BOYS 13</v>
      </c>
      <c r="G60" s="39" t="str">
        <f>INDEX(Owners!C:C,MATCH(C60,Owners!D:D,0))</f>
        <v xml:space="preserve">Mo        </v>
      </c>
      <c r="H60" s="39" t="str">
        <f>INDEX(Owners!C:C,MATCH(D60,Owners!D:D,0))</f>
        <v xml:space="preserve">Paul      </v>
      </c>
      <c r="I60" s="40"/>
      <c r="J60" s="40"/>
      <c r="K60" s="41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4"/>
      <c r="W60" s="44"/>
      <c r="X60" s="43"/>
      <c r="Y60" s="43"/>
      <c r="Z60" s="43"/>
      <c r="AA60" s="43"/>
      <c r="AB60" s="43"/>
      <c r="AC60" s="43"/>
      <c r="AD60" s="43"/>
      <c r="AE60" s="43"/>
      <c r="AF60" s="43"/>
    </row>
    <row r="61" spans="1:32" x14ac:dyDescent="0.25">
      <c r="A61" s="39">
        <v>61</v>
      </c>
      <c r="B61" s="39">
        <v>8</v>
      </c>
      <c r="C61" s="39" t="s">
        <v>378</v>
      </c>
      <c r="D61" s="39" t="s">
        <v>368</v>
      </c>
      <c r="E61" s="39" t="str">
        <f>INDEX(Owners!B:B,MATCH(C61,Owners!D:D,0))</f>
        <v>CHICAGO SAUSAGE KINGS</v>
      </c>
      <c r="F61" s="39" t="str">
        <f>INDEX(Owners!B:B,MATCH(D61,Owners!D:D,0))</f>
        <v>THE JORDI GOMEZ LOVE-IN</v>
      </c>
      <c r="G61" s="39" t="str">
        <f>INDEX(Owners!C:C,MATCH(C61,Owners!D:D,0))</f>
        <v xml:space="preserve">Greeny    </v>
      </c>
      <c r="H61" s="39" t="str">
        <f>INDEX(Owners!C:C,MATCH(D61,Owners!D:D,0))</f>
        <v xml:space="preserve">Griff     </v>
      </c>
      <c r="I61" s="40"/>
      <c r="J61" s="40"/>
      <c r="K61" s="41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4"/>
      <c r="W61" s="44"/>
      <c r="X61" s="43"/>
      <c r="Y61" s="43"/>
      <c r="Z61" s="43"/>
      <c r="AA61" s="43"/>
      <c r="AB61" s="43"/>
      <c r="AC61" s="43"/>
      <c r="AD61" s="43"/>
      <c r="AE61" s="43"/>
      <c r="AF61" s="43"/>
    </row>
    <row r="62" spans="1:32" x14ac:dyDescent="0.25">
      <c r="A62" s="39">
        <v>62</v>
      </c>
      <c r="B62" s="39">
        <v>8</v>
      </c>
      <c r="C62" s="39" t="s">
        <v>370</v>
      </c>
      <c r="D62" s="39" t="s">
        <v>375</v>
      </c>
      <c r="E62" s="39" t="str">
        <f>INDEX(Owners!B:B,MATCH(C62,Owners!D:D,0))</f>
        <v>BRUSH IT, MUNCH, AND GAG BACK</v>
      </c>
      <c r="F62" s="39" t="str">
        <f>INDEX(Owners!B:B,MATCH(D62,Owners!D:D,0))</f>
        <v>JEAN PIERRE'S TAP INS</v>
      </c>
      <c r="G62" s="39" t="str">
        <f>INDEX(Owners!C:C,MATCH(C62,Owners!D:D,0))</f>
        <v xml:space="preserve">Brad      </v>
      </c>
      <c r="H62" s="39" t="str">
        <f>INDEX(Owners!C:C,MATCH(D62,Owners!D:D,0))</f>
        <v xml:space="preserve">Murph     </v>
      </c>
      <c r="I62" s="40"/>
      <c r="J62" s="40"/>
      <c r="K62" s="41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4"/>
      <c r="W62" s="44"/>
      <c r="X62" s="43"/>
      <c r="Y62" s="43"/>
      <c r="Z62" s="43"/>
      <c r="AA62" s="43"/>
      <c r="AB62" s="43"/>
      <c r="AC62" s="43"/>
      <c r="AD62" s="43"/>
      <c r="AE62" s="43"/>
      <c r="AF62" s="43"/>
    </row>
    <row r="63" spans="1:32" x14ac:dyDescent="0.25">
      <c r="A63" s="39">
        <v>63</v>
      </c>
      <c r="B63" s="39">
        <v>8</v>
      </c>
      <c r="C63" s="39" t="s">
        <v>380</v>
      </c>
      <c r="D63" s="39" t="s">
        <v>369</v>
      </c>
      <c r="E63" s="39" t="str">
        <f>INDEX(Owners!B:B,MATCH(C63,Owners!D:D,0))</f>
        <v>BREAST HOMAGE ALBION</v>
      </c>
      <c r="F63" s="39" t="str">
        <f>INDEX(Owners!B:B,MATCH(D63,Owners!D:D,0))</f>
        <v>REAL MADRID ICULE UNITED</v>
      </c>
      <c r="G63" s="39" t="str">
        <f>INDEX(Owners!C:C,MATCH(C63,Owners!D:D,0))</f>
        <v>Cluke</v>
      </c>
      <c r="H63" s="39" t="str">
        <f>INDEX(Owners!C:C,MATCH(D63,Owners!D:D,0))</f>
        <v xml:space="preserve">Nig       </v>
      </c>
      <c r="I63" s="40"/>
      <c r="J63" s="40"/>
      <c r="K63" s="41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4"/>
      <c r="W63" s="44"/>
      <c r="X63" s="43"/>
      <c r="Y63" s="43"/>
      <c r="Z63" s="43"/>
      <c r="AA63" s="43"/>
      <c r="AB63" s="43"/>
      <c r="AC63" s="43"/>
      <c r="AD63" s="43"/>
      <c r="AE63" s="43"/>
      <c r="AF63" s="43"/>
    </row>
    <row r="64" spans="1:32" x14ac:dyDescent="0.25">
      <c r="A64" s="39">
        <v>64</v>
      </c>
      <c r="B64" s="39">
        <v>8</v>
      </c>
      <c r="C64" s="39" t="s">
        <v>376</v>
      </c>
      <c r="D64" s="39" t="s">
        <v>324</v>
      </c>
      <c r="E64" s="39" t="str">
        <f>INDEX(Owners!B:B,MATCH(C64,Owners!D:D,0))</f>
        <v>FORTUNA DUFFLECOAT</v>
      </c>
      <c r="F64" s="39" t="str">
        <f>INDEX(Owners!B:B,MATCH(D64,Owners!D:D,0))</f>
        <v>SPORTING LESBIANS</v>
      </c>
      <c r="G64" s="39" t="str">
        <f>INDEX(Owners!C:C,MATCH(C64,Owners!D:D,0))</f>
        <v xml:space="preserve">Jonny     </v>
      </c>
      <c r="H64" s="39" t="str">
        <f>INDEX(Owners!C:C,MATCH(D64,Owners!D:D,0))</f>
        <v xml:space="preserve">Fid       </v>
      </c>
      <c r="I64" s="40"/>
      <c r="J64" s="40"/>
      <c r="K64" s="41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4"/>
      <c r="W64" s="44"/>
      <c r="X64" s="43"/>
      <c r="Y64" s="43"/>
      <c r="Z64" s="43"/>
      <c r="AA64" s="43"/>
      <c r="AB64" s="43"/>
      <c r="AC64" s="43"/>
      <c r="AD64" s="43"/>
      <c r="AE64" s="43"/>
      <c r="AF64" s="43"/>
    </row>
    <row r="65" spans="1:32" ht="15.75" thickBot="1" x14ac:dyDescent="0.3">
      <c r="A65" s="86">
        <v>65</v>
      </c>
      <c r="B65" s="86">
        <v>8</v>
      </c>
      <c r="C65" s="86" t="s">
        <v>367</v>
      </c>
      <c r="D65" s="86" t="s">
        <v>381</v>
      </c>
      <c r="E65" s="86" t="str">
        <f>INDEX(Owners!B:B,MATCH(C65,Owners!D:D,0))</f>
        <v>AJAX TREESDOWN</v>
      </c>
      <c r="F65" s="86" t="str">
        <f>INDEX(Owners!B:B,MATCH(D65,Owners!D:D,0))</f>
        <v>SAINT JOHN'S</v>
      </c>
      <c r="G65" s="86" t="str">
        <f>INDEX(Owners!C:C,MATCH(C65,Owners!D:D,0))</f>
        <v xml:space="preserve">Jimmy     </v>
      </c>
      <c r="H65" s="86" t="str">
        <f>INDEX(Owners!C:C,MATCH(D65,Owners!D:D,0))</f>
        <v>John</v>
      </c>
      <c r="I65" s="87"/>
      <c r="J65" s="87"/>
      <c r="K65" s="88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90"/>
      <c r="W65" s="90"/>
      <c r="X65" s="91"/>
      <c r="Y65" s="91"/>
      <c r="Z65" s="91"/>
      <c r="AA65" s="91"/>
      <c r="AB65" s="91"/>
      <c r="AC65" s="91"/>
      <c r="AD65" s="91"/>
      <c r="AE65" s="91"/>
      <c r="AF65" s="91"/>
    </row>
    <row r="66" spans="1:32" s="98" customFormat="1" x14ac:dyDescent="0.25">
      <c r="A66" s="92">
        <v>66</v>
      </c>
      <c r="B66" s="92">
        <v>9</v>
      </c>
      <c r="C66" s="92" t="s">
        <v>375</v>
      </c>
      <c r="D66" s="92" t="s">
        <v>380</v>
      </c>
      <c r="E66" s="92" t="str">
        <f>INDEX(Owners!B:B,MATCH(C66,Owners!D:D,0))</f>
        <v>JEAN PIERRE'S TAP INS</v>
      </c>
      <c r="F66" s="92" t="str">
        <f>INDEX(Owners!B:B,MATCH(D66,Owners!D:D,0))</f>
        <v>BREAST HOMAGE ALBION</v>
      </c>
      <c r="G66" s="92" t="str">
        <f>INDEX(Owners!C:C,MATCH(C66,Owners!D:D,0))</f>
        <v xml:space="preserve">Murph     </v>
      </c>
      <c r="H66" s="92" t="str">
        <f>INDEX(Owners!C:C,MATCH(D66,Owners!D:D,0))</f>
        <v>Cluke</v>
      </c>
      <c r="I66" s="93"/>
      <c r="J66" s="93"/>
      <c r="K66" s="94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6"/>
      <c r="W66" s="96"/>
      <c r="X66" s="97"/>
      <c r="Y66" s="97"/>
      <c r="Z66" s="97"/>
      <c r="AA66" s="97"/>
      <c r="AB66" s="97"/>
      <c r="AC66" s="97"/>
      <c r="AD66" s="97"/>
      <c r="AE66" s="97"/>
      <c r="AF66" s="97"/>
    </row>
    <row r="67" spans="1:32" x14ac:dyDescent="0.25">
      <c r="A67" s="39">
        <v>67</v>
      </c>
      <c r="B67" s="39">
        <v>9</v>
      </c>
      <c r="C67" s="39" t="s">
        <v>368</v>
      </c>
      <c r="D67" s="39" t="s">
        <v>370</v>
      </c>
      <c r="E67" s="39" t="str">
        <f>INDEX(Owners!B:B,MATCH(C67,Owners!D:D,0))</f>
        <v>THE JORDI GOMEZ LOVE-IN</v>
      </c>
      <c r="F67" s="39" t="str">
        <f>INDEX(Owners!B:B,MATCH(D67,Owners!D:D,0))</f>
        <v>BRUSH IT, MUNCH, AND GAG BACK</v>
      </c>
      <c r="G67" s="39" t="str">
        <f>INDEX(Owners!C:C,MATCH(C67,Owners!D:D,0))</f>
        <v xml:space="preserve">Griff     </v>
      </c>
      <c r="H67" s="39" t="str">
        <f>INDEX(Owners!C:C,MATCH(D67,Owners!D:D,0))</f>
        <v xml:space="preserve">Brad      </v>
      </c>
      <c r="I67" s="40"/>
      <c r="J67" s="40"/>
      <c r="K67" s="41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4"/>
      <c r="W67" s="44"/>
      <c r="X67" s="43"/>
      <c r="Y67" s="43"/>
      <c r="Z67" s="43"/>
      <c r="AA67" s="43"/>
      <c r="AB67" s="43"/>
      <c r="AC67" s="43"/>
      <c r="AD67" s="43"/>
      <c r="AE67" s="43"/>
      <c r="AF67" s="43"/>
    </row>
    <row r="68" spans="1:32" x14ac:dyDescent="0.25">
      <c r="A68" s="39">
        <v>68</v>
      </c>
      <c r="B68" s="39">
        <v>9</v>
      </c>
      <c r="C68" s="39" t="s">
        <v>374</v>
      </c>
      <c r="D68" s="39" t="s">
        <v>378</v>
      </c>
      <c r="E68" s="39" t="str">
        <f>INDEX(Owners!B:B,MATCH(C68,Owners!D:D,0))</f>
        <v>TOLLER BOYS 13</v>
      </c>
      <c r="F68" s="39" t="str">
        <f>INDEX(Owners!B:B,MATCH(D68,Owners!D:D,0))</f>
        <v>CHICAGO SAUSAGE KINGS</v>
      </c>
      <c r="G68" s="39" t="str">
        <f>INDEX(Owners!C:C,MATCH(C68,Owners!D:D,0))</f>
        <v xml:space="preserve">Paul      </v>
      </c>
      <c r="H68" s="39" t="str">
        <f>INDEX(Owners!C:C,MATCH(D68,Owners!D:D,0))</f>
        <v xml:space="preserve">Greeny    </v>
      </c>
      <c r="I68" s="40"/>
      <c r="J68" s="40"/>
      <c r="K68" s="41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4"/>
      <c r="W68" s="44"/>
      <c r="X68" s="43"/>
      <c r="Y68" s="43"/>
      <c r="Z68" s="43"/>
      <c r="AA68" s="43"/>
      <c r="AB68" s="43"/>
      <c r="AC68" s="43"/>
      <c r="AD68" s="43"/>
      <c r="AE68" s="43"/>
      <c r="AF68" s="43"/>
    </row>
    <row r="69" spans="1:32" x14ac:dyDescent="0.25">
      <c r="A69" s="39">
        <v>69</v>
      </c>
      <c r="B69" s="39">
        <v>9</v>
      </c>
      <c r="C69" s="39" t="s">
        <v>377</v>
      </c>
      <c r="D69" s="39" t="s">
        <v>373</v>
      </c>
      <c r="E69" s="39" t="str">
        <f>INDEX(Owners!B:B,MATCH(C69,Owners!D:D,0))</f>
        <v>SPORTING ANATTYJACKET</v>
      </c>
      <c r="F69" s="39" t="str">
        <f>INDEX(Owners!B:B,MATCH(D69,Owners!D:D,0))</f>
        <v>LOCOMOTIVE LEIGHPZIG</v>
      </c>
      <c r="G69" s="39" t="str">
        <f>INDEX(Owners!C:C,MATCH(C69,Owners!D:D,0))</f>
        <v xml:space="preserve">Graham    </v>
      </c>
      <c r="H69" s="39" t="str">
        <f>INDEX(Owners!C:C,MATCH(D69,Owners!D:D,0))</f>
        <v xml:space="preserve">Mo        </v>
      </c>
      <c r="I69" s="40"/>
      <c r="J69" s="40"/>
      <c r="K69" s="41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4"/>
      <c r="W69" s="44"/>
      <c r="X69" s="43"/>
      <c r="Y69" s="43"/>
      <c r="Z69" s="43"/>
      <c r="AA69" s="43"/>
      <c r="AB69" s="43"/>
      <c r="AC69" s="43"/>
      <c r="AD69" s="43"/>
      <c r="AE69" s="43"/>
      <c r="AF69" s="43"/>
    </row>
    <row r="70" spans="1:32" x14ac:dyDescent="0.25">
      <c r="A70" s="39">
        <v>70</v>
      </c>
      <c r="B70" s="39">
        <v>9</v>
      </c>
      <c r="C70" s="39" t="s">
        <v>379</v>
      </c>
      <c r="D70" s="39" t="s">
        <v>372</v>
      </c>
      <c r="E70" s="39" t="str">
        <f>INDEX(Owners!B:B,MATCH(C70,Owners!D:D,0))</f>
        <v>EUXTON SOUTH END</v>
      </c>
      <c r="F70" s="39" t="str">
        <f>INDEX(Owners!B:B,MATCH(D70,Owners!D:D,0))</f>
        <v>MURDER ON ZIDANE'S FLOOR</v>
      </c>
      <c r="G70" s="39" t="str">
        <f>INDEX(Owners!C:C,MATCH(C70,Owners!D:D,0))</f>
        <v xml:space="preserve">Antony    </v>
      </c>
      <c r="H70" s="39" t="str">
        <f>INDEX(Owners!C:C,MATCH(D70,Owners!D:D,0))</f>
        <v xml:space="preserve">Rob       </v>
      </c>
      <c r="I70" s="40"/>
      <c r="J70" s="40"/>
      <c r="K70" s="41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4"/>
      <c r="W70" s="44"/>
      <c r="X70" s="43"/>
      <c r="Y70" s="43"/>
      <c r="Z70" s="43"/>
      <c r="AA70" s="43"/>
      <c r="AB70" s="43"/>
      <c r="AC70" s="43"/>
      <c r="AD70" s="43"/>
      <c r="AE70" s="43"/>
      <c r="AF70" s="43"/>
    </row>
    <row r="71" spans="1:32" x14ac:dyDescent="0.25">
      <c r="A71" s="39">
        <v>71</v>
      </c>
      <c r="B71" s="39">
        <v>9</v>
      </c>
      <c r="C71" s="39" t="s">
        <v>324</v>
      </c>
      <c r="D71" s="39" t="s">
        <v>367</v>
      </c>
      <c r="E71" s="39" t="str">
        <f>INDEX(Owners!B:B,MATCH(C71,Owners!D:D,0))</f>
        <v>SPORTING LESBIANS</v>
      </c>
      <c r="F71" s="39" t="str">
        <f>INDEX(Owners!B:B,MATCH(D71,Owners!D:D,0))</f>
        <v>AJAX TREESDOWN</v>
      </c>
      <c r="G71" s="39" t="str">
        <f>INDEX(Owners!C:C,MATCH(C71,Owners!D:D,0))</f>
        <v xml:space="preserve">Fid       </v>
      </c>
      <c r="H71" s="39" t="str">
        <f>INDEX(Owners!C:C,MATCH(D71,Owners!D:D,0))</f>
        <v xml:space="preserve">Jimmy     </v>
      </c>
      <c r="I71" s="40"/>
      <c r="J71" s="40"/>
      <c r="K71" s="41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4"/>
      <c r="W71" s="44"/>
      <c r="X71" s="43"/>
      <c r="Y71" s="43"/>
      <c r="Z71" s="43"/>
      <c r="AA71" s="43"/>
      <c r="AB71" s="43"/>
      <c r="AC71" s="43"/>
      <c r="AD71" s="43"/>
      <c r="AE71" s="43"/>
      <c r="AF71" s="43"/>
    </row>
    <row r="72" spans="1:32" x14ac:dyDescent="0.25">
      <c r="A72" s="39">
        <v>72</v>
      </c>
      <c r="B72" s="39">
        <v>9</v>
      </c>
      <c r="C72" s="39" t="s">
        <v>369</v>
      </c>
      <c r="D72" s="39" t="s">
        <v>376</v>
      </c>
      <c r="E72" s="39" t="str">
        <f>INDEX(Owners!B:B,MATCH(C72,Owners!D:D,0))</f>
        <v>REAL MADRID ICULE UNITED</v>
      </c>
      <c r="F72" s="39" t="str">
        <f>INDEX(Owners!B:B,MATCH(D72,Owners!D:D,0))</f>
        <v>FORTUNA DUFFLECOAT</v>
      </c>
      <c r="G72" s="39" t="str">
        <f>INDEX(Owners!C:C,MATCH(C72,Owners!D:D,0))</f>
        <v xml:space="preserve">Nig       </v>
      </c>
      <c r="H72" s="39" t="str">
        <f>INDEX(Owners!C:C,MATCH(D72,Owners!D:D,0))</f>
        <v xml:space="preserve">Jonny     </v>
      </c>
      <c r="I72" s="40"/>
      <c r="J72" s="40"/>
      <c r="K72" s="41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4"/>
      <c r="W72" s="44"/>
      <c r="X72" s="43"/>
      <c r="Y72" s="43"/>
      <c r="Z72" s="43"/>
      <c r="AA72" s="43"/>
      <c r="AB72" s="43"/>
      <c r="AC72" s="43"/>
      <c r="AD72" s="43"/>
      <c r="AE72" s="43"/>
      <c r="AF72" s="43"/>
    </row>
    <row r="73" spans="1:32" ht="15.75" thickBot="1" x14ac:dyDescent="0.3">
      <c r="A73" s="86">
        <v>73</v>
      </c>
      <c r="B73" s="86">
        <v>9</v>
      </c>
      <c r="C73" s="86" t="s">
        <v>371</v>
      </c>
      <c r="D73" s="86" t="s">
        <v>381</v>
      </c>
      <c r="E73" s="86" t="str">
        <f>INDEX(Owners!B:B,MATCH(C73,Owners!D:D,0))</f>
        <v>MICKY QUINN'S SHIRT</v>
      </c>
      <c r="F73" s="86" t="str">
        <f>INDEX(Owners!B:B,MATCH(D73,Owners!D:D,0))</f>
        <v>SAINT JOHN'S</v>
      </c>
      <c r="G73" s="86" t="str">
        <f>INDEX(Owners!C:C,MATCH(C73,Owners!D:D,0))</f>
        <v xml:space="preserve">Andy      </v>
      </c>
      <c r="H73" s="86" t="str">
        <f>INDEX(Owners!C:C,MATCH(D73,Owners!D:D,0))</f>
        <v>John</v>
      </c>
      <c r="I73" s="87"/>
      <c r="J73" s="87"/>
      <c r="K73" s="88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90"/>
      <c r="W73" s="90"/>
      <c r="X73" s="91"/>
      <c r="Y73" s="91"/>
      <c r="Z73" s="91"/>
      <c r="AA73" s="91"/>
      <c r="AB73" s="91"/>
      <c r="AC73" s="91"/>
      <c r="AD73" s="91"/>
      <c r="AE73" s="91"/>
      <c r="AF73" s="91"/>
    </row>
    <row r="74" spans="1:32" s="98" customFormat="1" x14ac:dyDescent="0.25">
      <c r="A74" s="92">
        <v>74</v>
      </c>
      <c r="B74" s="92">
        <v>10</v>
      </c>
      <c r="C74" s="92" t="s">
        <v>372</v>
      </c>
      <c r="D74" s="92" t="s">
        <v>371</v>
      </c>
      <c r="E74" s="92" t="str">
        <f>INDEX(Owners!B:B,MATCH(C74,Owners!D:D,0))</f>
        <v>MURDER ON ZIDANE'S FLOOR</v>
      </c>
      <c r="F74" s="92" t="str">
        <f>INDEX(Owners!B:B,MATCH(D74,Owners!D:D,0))</f>
        <v>MICKY QUINN'S SHIRT</v>
      </c>
      <c r="G74" s="92" t="str">
        <f>INDEX(Owners!C:C,MATCH(C74,Owners!D:D,0))</f>
        <v xml:space="preserve">Rob       </v>
      </c>
      <c r="H74" s="92" t="str">
        <f>INDEX(Owners!C:C,MATCH(D74,Owners!D:D,0))</f>
        <v xml:space="preserve">Andy      </v>
      </c>
      <c r="I74" s="93"/>
      <c r="J74" s="93"/>
      <c r="K74" s="94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6"/>
      <c r="W74" s="96"/>
      <c r="X74" s="97"/>
      <c r="Y74" s="97"/>
      <c r="Z74" s="97"/>
      <c r="AA74" s="97"/>
      <c r="AB74" s="97"/>
      <c r="AC74" s="97"/>
      <c r="AD74" s="97"/>
      <c r="AE74" s="97"/>
      <c r="AF74" s="97"/>
    </row>
    <row r="75" spans="1:32" x14ac:dyDescent="0.25">
      <c r="A75" s="39">
        <v>75</v>
      </c>
      <c r="B75" s="39">
        <v>10</v>
      </c>
      <c r="C75" s="39" t="s">
        <v>373</v>
      </c>
      <c r="D75" s="39" t="s">
        <v>379</v>
      </c>
      <c r="E75" s="39" t="str">
        <f>INDEX(Owners!B:B,MATCH(C75,Owners!D:D,0))</f>
        <v>LOCOMOTIVE LEIGHPZIG</v>
      </c>
      <c r="F75" s="39" t="str">
        <f>INDEX(Owners!B:B,MATCH(D75,Owners!D:D,0))</f>
        <v>EUXTON SOUTH END</v>
      </c>
      <c r="G75" s="39" t="str">
        <f>INDEX(Owners!C:C,MATCH(C75,Owners!D:D,0))</f>
        <v xml:space="preserve">Mo        </v>
      </c>
      <c r="H75" s="39" t="str">
        <f>INDEX(Owners!C:C,MATCH(D75,Owners!D:D,0))</f>
        <v xml:space="preserve">Antony    </v>
      </c>
      <c r="I75" s="40"/>
      <c r="J75" s="40"/>
      <c r="K75" s="41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4"/>
      <c r="W75" s="44"/>
      <c r="X75" s="43"/>
      <c r="Y75" s="43"/>
      <c r="Z75" s="43"/>
      <c r="AA75" s="43"/>
      <c r="AB75" s="43"/>
      <c r="AC75" s="43"/>
      <c r="AD75" s="43"/>
      <c r="AE75" s="43"/>
      <c r="AF75" s="43"/>
    </row>
    <row r="76" spans="1:32" x14ac:dyDescent="0.25">
      <c r="A76" s="39">
        <v>76</v>
      </c>
      <c r="B76" s="39">
        <v>10</v>
      </c>
      <c r="C76" s="39" t="s">
        <v>378</v>
      </c>
      <c r="D76" s="39" t="s">
        <v>377</v>
      </c>
      <c r="E76" s="39" t="str">
        <f>INDEX(Owners!B:B,MATCH(C76,Owners!D:D,0))</f>
        <v>CHICAGO SAUSAGE KINGS</v>
      </c>
      <c r="F76" s="39" t="str">
        <f>INDEX(Owners!B:B,MATCH(D76,Owners!D:D,0))</f>
        <v>SPORTING ANATTYJACKET</v>
      </c>
      <c r="G76" s="39" t="str">
        <f>INDEX(Owners!C:C,MATCH(C76,Owners!D:D,0))</f>
        <v xml:space="preserve">Greeny    </v>
      </c>
      <c r="H76" s="39" t="str">
        <f>INDEX(Owners!C:C,MATCH(D76,Owners!D:D,0))</f>
        <v xml:space="preserve">Graham    </v>
      </c>
      <c r="I76" s="40"/>
      <c r="J76" s="40"/>
      <c r="K76" s="41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4"/>
      <c r="W76" s="44"/>
      <c r="X76" s="43"/>
      <c r="Y76" s="43"/>
      <c r="Z76" s="43"/>
      <c r="AA76" s="43"/>
      <c r="AB76" s="43"/>
      <c r="AC76" s="43"/>
      <c r="AD76" s="43"/>
      <c r="AE76" s="43"/>
      <c r="AF76" s="43"/>
    </row>
    <row r="77" spans="1:32" x14ac:dyDescent="0.25">
      <c r="A77" s="39">
        <v>77</v>
      </c>
      <c r="B77" s="39">
        <v>10</v>
      </c>
      <c r="C77" s="39" t="s">
        <v>370</v>
      </c>
      <c r="D77" s="39" t="s">
        <v>374</v>
      </c>
      <c r="E77" s="39" t="str">
        <f>INDEX(Owners!B:B,MATCH(C77,Owners!D:D,0))</f>
        <v>BRUSH IT, MUNCH, AND GAG BACK</v>
      </c>
      <c r="F77" s="39" t="str">
        <f>INDEX(Owners!B:B,MATCH(D77,Owners!D:D,0))</f>
        <v>TOLLER BOYS 13</v>
      </c>
      <c r="G77" s="39" t="str">
        <f>INDEX(Owners!C:C,MATCH(C77,Owners!D:D,0))</f>
        <v xml:space="preserve">Brad      </v>
      </c>
      <c r="H77" s="39" t="str">
        <f>INDEX(Owners!C:C,MATCH(D77,Owners!D:D,0))</f>
        <v xml:space="preserve">Paul      </v>
      </c>
      <c r="I77" s="40"/>
      <c r="J77" s="40"/>
      <c r="K77" s="41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4"/>
      <c r="W77" s="44"/>
      <c r="X77" s="43"/>
      <c r="Y77" s="43"/>
      <c r="Z77" s="43"/>
      <c r="AA77" s="43"/>
      <c r="AB77" s="43"/>
      <c r="AC77" s="43"/>
      <c r="AD77" s="43"/>
      <c r="AE77" s="43"/>
      <c r="AF77" s="43"/>
    </row>
    <row r="78" spans="1:32" x14ac:dyDescent="0.25">
      <c r="A78" s="39">
        <v>78</v>
      </c>
      <c r="B78" s="39">
        <v>10</v>
      </c>
      <c r="C78" s="39" t="s">
        <v>380</v>
      </c>
      <c r="D78" s="39" t="s">
        <v>368</v>
      </c>
      <c r="E78" s="39" t="str">
        <f>INDEX(Owners!B:B,MATCH(C78,Owners!D:D,0))</f>
        <v>BREAST HOMAGE ALBION</v>
      </c>
      <c r="F78" s="39" t="str">
        <f>INDEX(Owners!B:B,MATCH(D78,Owners!D:D,0))</f>
        <v>THE JORDI GOMEZ LOVE-IN</v>
      </c>
      <c r="G78" s="39" t="str">
        <f>INDEX(Owners!C:C,MATCH(C78,Owners!D:D,0))</f>
        <v>Cluke</v>
      </c>
      <c r="H78" s="39" t="str">
        <f>INDEX(Owners!C:C,MATCH(D78,Owners!D:D,0))</f>
        <v xml:space="preserve">Griff     </v>
      </c>
      <c r="I78" s="40"/>
      <c r="J78" s="40"/>
      <c r="K78" s="41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4"/>
      <c r="W78" s="44"/>
      <c r="X78" s="43"/>
      <c r="Y78" s="43"/>
      <c r="Z78" s="43"/>
      <c r="AA78" s="43"/>
      <c r="AB78" s="43"/>
      <c r="AC78" s="43"/>
      <c r="AD78" s="43"/>
      <c r="AE78" s="43"/>
      <c r="AF78" s="43"/>
    </row>
    <row r="79" spans="1:32" x14ac:dyDescent="0.25">
      <c r="A79" s="39">
        <v>79</v>
      </c>
      <c r="B79" s="39">
        <v>10</v>
      </c>
      <c r="C79" s="39" t="s">
        <v>376</v>
      </c>
      <c r="D79" s="39" t="s">
        <v>375</v>
      </c>
      <c r="E79" s="39" t="str">
        <f>INDEX(Owners!B:B,MATCH(C79,Owners!D:D,0))</f>
        <v>FORTUNA DUFFLECOAT</v>
      </c>
      <c r="F79" s="39" t="str">
        <f>INDEX(Owners!B:B,MATCH(D79,Owners!D:D,0))</f>
        <v>JEAN PIERRE'S TAP INS</v>
      </c>
      <c r="G79" s="39" t="str">
        <f>INDEX(Owners!C:C,MATCH(C79,Owners!D:D,0))</f>
        <v xml:space="preserve">Jonny     </v>
      </c>
      <c r="H79" s="39" t="str">
        <f>INDEX(Owners!C:C,MATCH(D79,Owners!D:D,0))</f>
        <v xml:space="preserve">Murph     </v>
      </c>
      <c r="I79" s="40"/>
      <c r="J79" s="40"/>
      <c r="K79" s="41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4"/>
      <c r="W79" s="44"/>
      <c r="X79" s="43"/>
      <c r="Y79" s="43"/>
      <c r="Z79" s="43"/>
      <c r="AA79" s="43"/>
      <c r="AB79" s="43"/>
      <c r="AC79" s="43"/>
      <c r="AD79" s="43"/>
      <c r="AE79" s="43"/>
      <c r="AF79" s="43"/>
    </row>
    <row r="80" spans="1:32" x14ac:dyDescent="0.25">
      <c r="A80" s="39">
        <v>80</v>
      </c>
      <c r="B80" s="39">
        <v>10</v>
      </c>
      <c r="C80" s="39" t="s">
        <v>367</v>
      </c>
      <c r="D80" s="39" t="s">
        <v>369</v>
      </c>
      <c r="E80" s="39" t="str">
        <f>INDEX(Owners!B:B,MATCH(C80,Owners!D:D,0))</f>
        <v>AJAX TREESDOWN</v>
      </c>
      <c r="F80" s="39" t="str">
        <f>INDEX(Owners!B:B,MATCH(D80,Owners!D:D,0))</f>
        <v>REAL MADRID ICULE UNITED</v>
      </c>
      <c r="G80" s="39" t="str">
        <f>INDEX(Owners!C:C,MATCH(C80,Owners!D:D,0))</f>
        <v xml:space="preserve">Jimmy     </v>
      </c>
      <c r="H80" s="39" t="str">
        <f>INDEX(Owners!C:C,MATCH(D80,Owners!D:D,0))</f>
        <v xml:space="preserve">Nig       </v>
      </c>
      <c r="I80" s="40"/>
      <c r="J80" s="40"/>
      <c r="K80" s="41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4"/>
      <c r="W80" s="44"/>
      <c r="X80" s="43"/>
      <c r="Y80" s="43"/>
      <c r="Z80" s="43"/>
      <c r="AA80" s="43"/>
      <c r="AB80" s="43"/>
      <c r="AC80" s="43"/>
      <c r="AD80" s="43"/>
      <c r="AE80" s="43"/>
      <c r="AF80" s="43"/>
    </row>
    <row r="81" spans="1:32" ht="15.75" thickBot="1" x14ac:dyDescent="0.3">
      <c r="A81" s="86">
        <v>81</v>
      </c>
      <c r="B81" s="86">
        <v>10</v>
      </c>
      <c r="C81" s="86" t="s">
        <v>381</v>
      </c>
      <c r="D81" s="86" t="s">
        <v>324</v>
      </c>
      <c r="E81" s="86" t="str">
        <f>INDEX(Owners!B:B,MATCH(C81,Owners!D:D,0))</f>
        <v>SAINT JOHN'S</v>
      </c>
      <c r="F81" s="86" t="str">
        <f>INDEX(Owners!B:B,MATCH(D81,Owners!D:D,0))</f>
        <v>SPORTING LESBIANS</v>
      </c>
      <c r="G81" s="86" t="str">
        <f>INDEX(Owners!C:C,MATCH(C81,Owners!D:D,0))</f>
        <v>John</v>
      </c>
      <c r="H81" s="86" t="str">
        <f>INDEX(Owners!C:C,MATCH(D81,Owners!D:D,0))</f>
        <v xml:space="preserve">Fid       </v>
      </c>
      <c r="I81" s="87"/>
      <c r="J81" s="87"/>
      <c r="K81" s="88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90"/>
      <c r="W81" s="90"/>
      <c r="X81" s="91"/>
      <c r="Y81" s="91"/>
      <c r="Z81" s="91"/>
      <c r="AA81" s="91"/>
      <c r="AB81" s="91"/>
      <c r="AC81" s="91"/>
      <c r="AD81" s="91"/>
      <c r="AE81" s="91"/>
      <c r="AF81" s="91"/>
    </row>
    <row r="82" spans="1:32" s="98" customFormat="1" x14ac:dyDescent="0.25">
      <c r="A82" s="92">
        <v>82</v>
      </c>
      <c r="B82" s="92">
        <v>11</v>
      </c>
      <c r="C82" s="92" t="s">
        <v>375</v>
      </c>
      <c r="D82" s="92" t="s">
        <v>367</v>
      </c>
      <c r="E82" s="92" t="str">
        <f>INDEX(Owners!B:B,MATCH(C82,Owners!D:D,0))</f>
        <v>JEAN PIERRE'S TAP INS</v>
      </c>
      <c r="F82" s="92" t="str">
        <f>INDEX(Owners!B:B,MATCH(D82,Owners!D:D,0))</f>
        <v>AJAX TREESDOWN</v>
      </c>
      <c r="G82" s="92" t="str">
        <f>INDEX(Owners!C:C,MATCH(C82,Owners!D:D,0))</f>
        <v xml:space="preserve">Murph     </v>
      </c>
      <c r="H82" s="92" t="str">
        <f>INDEX(Owners!C:C,MATCH(D82,Owners!D:D,0))</f>
        <v xml:space="preserve">Jimmy     </v>
      </c>
      <c r="I82" s="93"/>
      <c r="J82" s="93"/>
      <c r="K82" s="94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6"/>
      <c r="W82" s="96"/>
      <c r="X82" s="97"/>
      <c r="Y82" s="97"/>
      <c r="Z82" s="97"/>
      <c r="AA82" s="97"/>
      <c r="AB82" s="97"/>
      <c r="AC82" s="97"/>
      <c r="AD82" s="97"/>
      <c r="AE82" s="97"/>
      <c r="AF82" s="97"/>
    </row>
    <row r="83" spans="1:32" x14ac:dyDescent="0.25">
      <c r="A83" s="39">
        <v>83</v>
      </c>
      <c r="B83" s="39">
        <v>11</v>
      </c>
      <c r="C83" s="39" t="s">
        <v>368</v>
      </c>
      <c r="D83" s="39" t="s">
        <v>376</v>
      </c>
      <c r="E83" s="39" t="str">
        <f>INDEX(Owners!B:B,MATCH(C83,Owners!D:D,0))</f>
        <v>THE JORDI GOMEZ LOVE-IN</v>
      </c>
      <c r="F83" s="39" t="str">
        <f>INDEX(Owners!B:B,MATCH(D83,Owners!D:D,0))</f>
        <v>FORTUNA DUFFLECOAT</v>
      </c>
      <c r="G83" s="39" t="str">
        <f>INDEX(Owners!C:C,MATCH(C83,Owners!D:D,0))</f>
        <v xml:space="preserve">Griff     </v>
      </c>
      <c r="H83" s="39" t="str">
        <f>INDEX(Owners!C:C,MATCH(D83,Owners!D:D,0))</f>
        <v xml:space="preserve">Jonny     </v>
      </c>
      <c r="I83" s="40"/>
      <c r="J83" s="40"/>
      <c r="K83" s="41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4"/>
      <c r="W83" s="44"/>
      <c r="X83" s="43"/>
      <c r="Y83" s="43"/>
      <c r="Z83" s="43"/>
      <c r="AA83" s="43"/>
      <c r="AB83" s="43"/>
      <c r="AC83" s="43"/>
      <c r="AD83" s="43"/>
      <c r="AE83" s="43"/>
      <c r="AF83" s="43"/>
    </row>
    <row r="84" spans="1:32" x14ac:dyDescent="0.25">
      <c r="A84" s="39">
        <v>84</v>
      </c>
      <c r="B84" s="39">
        <v>11</v>
      </c>
      <c r="C84" s="39" t="s">
        <v>374</v>
      </c>
      <c r="D84" s="39" t="s">
        <v>380</v>
      </c>
      <c r="E84" s="39" t="str">
        <f>INDEX(Owners!B:B,MATCH(C84,Owners!D:D,0))</f>
        <v>TOLLER BOYS 13</v>
      </c>
      <c r="F84" s="39" t="str">
        <f>INDEX(Owners!B:B,MATCH(D84,Owners!D:D,0))</f>
        <v>BREAST HOMAGE ALBION</v>
      </c>
      <c r="G84" s="39" t="str">
        <f>INDEX(Owners!C:C,MATCH(C84,Owners!D:D,0))</f>
        <v xml:space="preserve">Paul      </v>
      </c>
      <c r="H84" s="39" t="str">
        <f>INDEX(Owners!C:C,MATCH(D84,Owners!D:D,0))</f>
        <v>Cluke</v>
      </c>
      <c r="I84" s="40"/>
      <c r="J84" s="40"/>
      <c r="K84" s="41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4"/>
      <c r="W84" s="44"/>
      <c r="X84" s="43"/>
      <c r="Y84" s="43"/>
      <c r="Z84" s="43"/>
      <c r="AA84" s="43"/>
      <c r="AB84" s="43"/>
      <c r="AC84" s="43"/>
      <c r="AD84" s="43"/>
      <c r="AE84" s="43"/>
      <c r="AF84" s="43"/>
    </row>
    <row r="85" spans="1:32" x14ac:dyDescent="0.25">
      <c r="A85" s="39">
        <v>85</v>
      </c>
      <c r="B85" s="39">
        <v>11</v>
      </c>
      <c r="C85" s="39" t="s">
        <v>377</v>
      </c>
      <c r="D85" s="39" t="s">
        <v>370</v>
      </c>
      <c r="E85" s="39" t="str">
        <f>INDEX(Owners!B:B,MATCH(C85,Owners!D:D,0))</f>
        <v>SPORTING ANATTYJACKET</v>
      </c>
      <c r="F85" s="39" t="str">
        <f>INDEX(Owners!B:B,MATCH(D85,Owners!D:D,0))</f>
        <v>BRUSH IT, MUNCH, AND GAG BACK</v>
      </c>
      <c r="G85" s="39" t="str">
        <f>INDEX(Owners!C:C,MATCH(C85,Owners!D:D,0))</f>
        <v xml:space="preserve">Graham    </v>
      </c>
      <c r="H85" s="39" t="str">
        <f>INDEX(Owners!C:C,MATCH(D85,Owners!D:D,0))</f>
        <v xml:space="preserve">Brad      </v>
      </c>
      <c r="I85" s="40"/>
      <c r="J85" s="40"/>
      <c r="K85" s="41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4"/>
      <c r="W85" s="44"/>
      <c r="X85" s="43"/>
      <c r="Y85" s="43"/>
      <c r="Z85" s="43"/>
      <c r="AA85" s="43"/>
      <c r="AB85" s="43"/>
      <c r="AC85" s="43"/>
      <c r="AD85" s="43"/>
      <c r="AE85" s="43"/>
      <c r="AF85" s="43"/>
    </row>
    <row r="86" spans="1:32" x14ac:dyDescent="0.25">
      <c r="A86" s="39">
        <v>86</v>
      </c>
      <c r="B86" s="39">
        <v>11</v>
      </c>
      <c r="C86" s="39" t="s">
        <v>379</v>
      </c>
      <c r="D86" s="39" t="s">
        <v>378</v>
      </c>
      <c r="E86" s="39" t="str">
        <f>INDEX(Owners!B:B,MATCH(C86,Owners!D:D,0))</f>
        <v>EUXTON SOUTH END</v>
      </c>
      <c r="F86" s="39" t="str">
        <f>INDEX(Owners!B:B,MATCH(D86,Owners!D:D,0))</f>
        <v>CHICAGO SAUSAGE KINGS</v>
      </c>
      <c r="G86" s="39" t="str">
        <f>INDEX(Owners!C:C,MATCH(C86,Owners!D:D,0))</f>
        <v xml:space="preserve">Antony    </v>
      </c>
      <c r="H86" s="39" t="str">
        <f>INDEX(Owners!C:C,MATCH(D86,Owners!D:D,0))</f>
        <v xml:space="preserve">Greeny    </v>
      </c>
      <c r="I86" s="40"/>
      <c r="J86" s="40"/>
      <c r="K86" s="41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4"/>
      <c r="W86" s="44"/>
      <c r="X86" s="43"/>
      <c r="Y86" s="43"/>
      <c r="Z86" s="43"/>
      <c r="AA86" s="43"/>
      <c r="AB86" s="43"/>
      <c r="AC86" s="43"/>
      <c r="AD86" s="43"/>
      <c r="AE86" s="43"/>
      <c r="AF86" s="43"/>
    </row>
    <row r="87" spans="1:32" x14ac:dyDescent="0.25">
      <c r="A87" s="39">
        <v>87</v>
      </c>
      <c r="B87" s="39">
        <v>11</v>
      </c>
      <c r="C87" s="39" t="s">
        <v>372</v>
      </c>
      <c r="D87" s="39" t="s">
        <v>373</v>
      </c>
      <c r="E87" s="39" t="str">
        <f>INDEX(Owners!B:B,MATCH(C87,Owners!D:D,0))</f>
        <v>MURDER ON ZIDANE'S FLOOR</v>
      </c>
      <c r="F87" s="39" t="str">
        <f>INDEX(Owners!B:B,MATCH(D87,Owners!D:D,0))</f>
        <v>LOCOMOTIVE LEIGHPZIG</v>
      </c>
      <c r="G87" s="39" t="str">
        <f>INDEX(Owners!C:C,MATCH(C87,Owners!D:D,0))</f>
        <v xml:space="preserve">Rob       </v>
      </c>
      <c r="H87" s="39" t="str">
        <f>INDEX(Owners!C:C,MATCH(D87,Owners!D:D,0))</f>
        <v xml:space="preserve">Mo        </v>
      </c>
      <c r="I87" s="40"/>
      <c r="J87" s="40"/>
      <c r="K87" s="41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4"/>
      <c r="W87" s="44"/>
      <c r="X87" s="43"/>
      <c r="Y87" s="43"/>
      <c r="Z87" s="43"/>
      <c r="AA87" s="43"/>
      <c r="AB87" s="43"/>
      <c r="AC87" s="43"/>
      <c r="AD87" s="43"/>
      <c r="AE87" s="43"/>
      <c r="AF87" s="43"/>
    </row>
    <row r="88" spans="1:32" x14ac:dyDescent="0.25">
      <c r="A88" s="39">
        <v>88</v>
      </c>
      <c r="B88" s="39">
        <v>11</v>
      </c>
      <c r="C88" s="39" t="s">
        <v>369</v>
      </c>
      <c r="D88" s="39" t="s">
        <v>381</v>
      </c>
      <c r="E88" s="39" t="str">
        <f>INDEX(Owners!B:B,MATCH(C88,Owners!D:D,0))</f>
        <v>REAL MADRID ICULE UNITED</v>
      </c>
      <c r="F88" s="39" t="str">
        <f>INDEX(Owners!B:B,MATCH(D88,Owners!D:D,0))</f>
        <v>SAINT JOHN'S</v>
      </c>
      <c r="G88" s="39" t="str">
        <f>INDEX(Owners!C:C,MATCH(C88,Owners!D:D,0))</f>
        <v xml:space="preserve">Nig       </v>
      </c>
      <c r="H88" s="39" t="str">
        <f>INDEX(Owners!C:C,MATCH(D88,Owners!D:D,0))</f>
        <v>John</v>
      </c>
      <c r="I88" s="40"/>
      <c r="J88" s="40"/>
      <c r="K88" s="41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4"/>
      <c r="W88" s="44"/>
      <c r="X88" s="43"/>
      <c r="Y88" s="43"/>
      <c r="Z88" s="43"/>
      <c r="AA88" s="43"/>
      <c r="AB88" s="43"/>
      <c r="AC88" s="43"/>
      <c r="AD88" s="43"/>
      <c r="AE88" s="43"/>
      <c r="AF88" s="43"/>
    </row>
    <row r="89" spans="1:32" ht="15.75" thickBot="1" x14ac:dyDescent="0.3">
      <c r="A89" s="86">
        <v>89</v>
      </c>
      <c r="B89" s="86">
        <v>11</v>
      </c>
      <c r="C89" s="86" t="s">
        <v>371</v>
      </c>
      <c r="D89" s="86" t="s">
        <v>324</v>
      </c>
      <c r="E89" s="86" t="str">
        <f>INDEX(Owners!B:B,MATCH(C89,Owners!D:D,0))</f>
        <v>MICKY QUINN'S SHIRT</v>
      </c>
      <c r="F89" s="86" t="str">
        <f>INDEX(Owners!B:B,MATCH(D89,Owners!D:D,0))</f>
        <v>SPORTING LESBIANS</v>
      </c>
      <c r="G89" s="86" t="str">
        <f>INDEX(Owners!C:C,MATCH(C89,Owners!D:D,0))</f>
        <v xml:space="preserve">Andy      </v>
      </c>
      <c r="H89" s="86" t="str">
        <f>INDEX(Owners!C:C,MATCH(D89,Owners!D:D,0))</f>
        <v xml:space="preserve">Fid       </v>
      </c>
      <c r="I89" s="87"/>
      <c r="J89" s="87"/>
      <c r="K89" s="88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90"/>
      <c r="W89" s="90"/>
      <c r="X89" s="91"/>
      <c r="Y89" s="91"/>
      <c r="Z89" s="91"/>
      <c r="AA89" s="91"/>
      <c r="AB89" s="91"/>
      <c r="AC89" s="91"/>
      <c r="AD89" s="91"/>
      <c r="AE89" s="91"/>
      <c r="AF89" s="91"/>
    </row>
    <row r="90" spans="1:32" s="98" customFormat="1" x14ac:dyDescent="0.25">
      <c r="A90" s="92">
        <v>90</v>
      </c>
      <c r="B90" s="92">
        <v>12</v>
      </c>
      <c r="C90" s="92" t="s">
        <v>373</v>
      </c>
      <c r="D90" s="92" t="s">
        <v>371</v>
      </c>
      <c r="E90" s="92" t="str">
        <f>INDEX(Owners!B:B,MATCH(C90,Owners!D:D,0))</f>
        <v>LOCOMOTIVE LEIGHPZIG</v>
      </c>
      <c r="F90" s="92" t="str">
        <f>INDEX(Owners!B:B,MATCH(D90,Owners!D:D,0))</f>
        <v>MICKY QUINN'S SHIRT</v>
      </c>
      <c r="G90" s="92" t="str">
        <f>INDEX(Owners!C:C,MATCH(C90,Owners!D:D,0))</f>
        <v xml:space="preserve">Mo        </v>
      </c>
      <c r="H90" s="92" t="str">
        <f>INDEX(Owners!C:C,MATCH(D90,Owners!D:D,0))</f>
        <v xml:space="preserve">Andy      </v>
      </c>
      <c r="I90" s="93"/>
      <c r="J90" s="93"/>
      <c r="K90" s="94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6"/>
      <c r="W90" s="96"/>
      <c r="X90" s="97"/>
      <c r="Y90" s="97"/>
      <c r="Z90" s="97"/>
      <c r="AA90" s="97"/>
      <c r="AB90" s="97"/>
      <c r="AC90" s="97"/>
      <c r="AD90" s="97"/>
      <c r="AE90" s="97"/>
      <c r="AF90" s="97"/>
    </row>
    <row r="91" spans="1:32" x14ac:dyDescent="0.25">
      <c r="A91" s="39">
        <v>91</v>
      </c>
      <c r="B91" s="39">
        <v>12</v>
      </c>
      <c r="C91" s="39" t="s">
        <v>378</v>
      </c>
      <c r="D91" s="39" t="s">
        <v>372</v>
      </c>
      <c r="E91" s="39" t="str">
        <f>INDEX(Owners!B:B,MATCH(C91,Owners!D:D,0))</f>
        <v>CHICAGO SAUSAGE KINGS</v>
      </c>
      <c r="F91" s="39" t="str">
        <f>INDEX(Owners!B:B,MATCH(D91,Owners!D:D,0))</f>
        <v>MURDER ON ZIDANE'S FLOOR</v>
      </c>
      <c r="G91" s="39" t="str">
        <f>INDEX(Owners!C:C,MATCH(C91,Owners!D:D,0))</f>
        <v xml:space="preserve">Greeny    </v>
      </c>
      <c r="H91" s="39" t="str">
        <f>INDEX(Owners!C:C,MATCH(D91,Owners!D:D,0))</f>
        <v xml:space="preserve">Rob       </v>
      </c>
      <c r="I91" s="40"/>
      <c r="J91" s="40"/>
      <c r="K91" s="41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4"/>
      <c r="W91" s="44"/>
      <c r="X91" s="43"/>
      <c r="Y91" s="43"/>
      <c r="Z91" s="43"/>
      <c r="AA91" s="43"/>
      <c r="AB91" s="43"/>
      <c r="AC91" s="43"/>
      <c r="AD91" s="43"/>
      <c r="AE91" s="43"/>
      <c r="AF91" s="43"/>
    </row>
    <row r="92" spans="1:32" x14ac:dyDescent="0.25">
      <c r="A92" s="39">
        <v>92</v>
      </c>
      <c r="B92" s="39">
        <v>12</v>
      </c>
      <c r="C92" s="39" t="s">
        <v>370</v>
      </c>
      <c r="D92" s="39" t="s">
        <v>379</v>
      </c>
      <c r="E92" s="39" t="str">
        <f>INDEX(Owners!B:B,MATCH(C92,Owners!D:D,0))</f>
        <v>BRUSH IT, MUNCH, AND GAG BACK</v>
      </c>
      <c r="F92" s="39" t="str">
        <f>INDEX(Owners!B:B,MATCH(D92,Owners!D:D,0))</f>
        <v>EUXTON SOUTH END</v>
      </c>
      <c r="G92" s="39" t="str">
        <f>INDEX(Owners!C:C,MATCH(C92,Owners!D:D,0))</f>
        <v xml:space="preserve">Brad      </v>
      </c>
      <c r="H92" s="39" t="str">
        <f>INDEX(Owners!C:C,MATCH(D92,Owners!D:D,0))</f>
        <v xml:space="preserve">Antony    </v>
      </c>
      <c r="I92" s="40"/>
      <c r="J92" s="40"/>
      <c r="K92" s="41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4"/>
      <c r="W92" s="44"/>
      <c r="X92" s="43"/>
      <c r="Y92" s="43"/>
      <c r="Z92" s="43"/>
      <c r="AA92" s="43"/>
      <c r="AB92" s="43"/>
      <c r="AC92" s="43"/>
      <c r="AD92" s="43"/>
      <c r="AE92" s="43"/>
      <c r="AF92" s="43"/>
    </row>
    <row r="93" spans="1:32" x14ac:dyDescent="0.25">
      <c r="A93" s="39">
        <v>93</v>
      </c>
      <c r="B93" s="39">
        <v>12</v>
      </c>
      <c r="C93" s="39" t="s">
        <v>380</v>
      </c>
      <c r="D93" s="39" t="s">
        <v>377</v>
      </c>
      <c r="E93" s="39" t="str">
        <f>INDEX(Owners!B:B,MATCH(C93,Owners!D:D,0))</f>
        <v>BREAST HOMAGE ALBION</v>
      </c>
      <c r="F93" s="39" t="str">
        <f>INDEX(Owners!B:B,MATCH(D93,Owners!D:D,0))</f>
        <v>SPORTING ANATTYJACKET</v>
      </c>
      <c r="G93" s="39" t="str">
        <f>INDEX(Owners!C:C,MATCH(C93,Owners!D:D,0))</f>
        <v>Cluke</v>
      </c>
      <c r="H93" s="39" t="str">
        <f>INDEX(Owners!C:C,MATCH(D93,Owners!D:D,0))</f>
        <v xml:space="preserve">Graham    </v>
      </c>
      <c r="I93" s="40"/>
      <c r="J93" s="40"/>
      <c r="K93" s="41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4"/>
      <c r="W93" s="44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x14ac:dyDescent="0.25">
      <c r="A94" s="39">
        <v>94</v>
      </c>
      <c r="B94" s="39">
        <v>12</v>
      </c>
      <c r="C94" s="39" t="s">
        <v>376</v>
      </c>
      <c r="D94" s="39" t="s">
        <v>374</v>
      </c>
      <c r="E94" s="39" t="str">
        <f>INDEX(Owners!B:B,MATCH(C94,Owners!D:D,0))</f>
        <v>FORTUNA DUFFLECOAT</v>
      </c>
      <c r="F94" s="39" t="str">
        <f>INDEX(Owners!B:B,MATCH(D94,Owners!D:D,0))</f>
        <v>TOLLER BOYS 13</v>
      </c>
      <c r="G94" s="39" t="str">
        <f>INDEX(Owners!C:C,MATCH(C94,Owners!D:D,0))</f>
        <v xml:space="preserve">Jonny     </v>
      </c>
      <c r="H94" s="39" t="str">
        <f>INDEX(Owners!C:C,MATCH(D94,Owners!D:D,0))</f>
        <v xml:space="preserve">Paul      </v>
      </c>
      <c r="I94" s="40"/>
      <c r="J94" s="40"/>
      <c r="K94" s="41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4"/>
      <c r="W94" s="44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x14ac:dyDescent="0.25">
      <c r="A95" s="39">
        <v>95</v>
      </c>
      <c r="B95" s="39">
        <v>12</v>
      </c>
      <c r="C95" s="39" t="s">
        <v>367</v>
      </c>
      <c r="D95" s="39" t="s">
        <v>368</v>
      </c>
      <c r="E95" s="39" t="str">
        <f>INDEX(Owners!B:B,MATCH(C95,Owners!D:D,0))</f>
        <v>AJAX TREESDOWN</v>
      </c>
      <c r="F95" s="39" t="str">
        <f>INDEX(Owners!B:B,MATCH(D95,Owners!D:D,0))</f>
        <v>THE JORDI GOMEZ LOVE-IN</v>
      </c>
      <c r="G95" s="39" t="str">
        <f>INDEX(Owners!C:C,MATCH(C95,Owners!D:D,0))</f>
        <v xml:space="preserve">Jimmy     </v>
      </c>
      <c r="H95" s="39" t="str">
        <f>INDEX(Owners!C:C,MATCH(D95,Owners!D:D,0))</f>
        <v xml:space="preserve">Griff     </v>
      </c>
      <c r="I95" s="40"/>
      <c r="J95" s="40"/>
      <c r="K95" s="41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4"/>
      <c r="W95" s="44"/>
      <c r="X95" s="43"/>
      <c r="Y95" s="43"/>
      <c r="Z95" s="43"/>
      <c r="AA95" s="43"/>
      <c r="AB95" s="43"/>
      <c r="AC95" s="43"/>
      <c r="AD95" s="43"/>
      <c r="AE95" s="43"/>
      <c r="AF95" s="43"/>
    </row>
    <row r="96" spans="1:32" x14ac:dyDescent="0.25">
      <c r="A96" s="39">
        <v>96</v>
      </c>
      <c r="B96" s="39">
        <v>12</v>
      </c>
      <c r="C96" s="39" t="s">
        <v>381</v>
      </c>
      <c r="D96" s="39" t="s">
        <v>375</v>
      </c>
      <c r="E96" s="39" t="str">
        <f>INDEX(Owners!B:B,MATCH(C96,Owners!D:D,0))</f>
        <v>SAINT JOHN'S</v>
      </c>
      <c r="F96" s="39" t="str">
        <f>INDEX(Owners!B:B,MATCH(D96,Owners!D:D,0))</f>
        <v>JEAN PIERRE'S TAP INS</v>
      </c>
      <c r="G96" s="39" t="str">
        <f>INDEX(Owners!C:C,MATCH(C96,Owners!D:D,0))</f>
        <v>John</v>
      </c>
      <c r="H96" s="39" t="str">
        <f>INDEX(Owners!C:C,MATCH(D96,Owners!D:D,0))</f>
        <v xml:space="preserve">Murph     </v>
      </c>
      <c r="I96" s="40"/>
      <c r="J96" s="40"/>
      <c r="K96" s="41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4"/>
      <c r="W96" s="44"/>
      <c r="X96" s="43"/>
      <c r="Y96" s="43"/>
      <c r="Z96" s="43"/>
      <c r="AA96" s="43"/>
      <c r="AB96" s="43"/>
      <c r="AC96" s="43"/>
      <c r="AD96" s="43"/>
      <c r="AE96" s="43"/>
      <c r="AF96" s="43"/>
    </row>
    <row r="97" spans="1:32" ht="15.75" thickBot="1" x14ac:dyDescent="0.3">
      <c r="A97" s="86">
        <v>97</v>
      </c>
      <c r="B97" s="86">
        <v>12</v>
      </c>
      <c r="C97" s="86" t="s">
        <v>324</v>
      </c>
      <c r="D97" s="86" t="s">
        <v>369</v>
      </c>
      <c r="E97" s="86" t="str">
        <f>INDEX(Owners!B:B,MATCH(C97,Owners!D:D,0))</f>
        <v>SPORTING LESBIANS</v>
      </c>
      <c r="F97" s="86" t="str">
        <f>INDEX(Owners!B:B,MATCH(D97,Owners!D:D,0))</f>
        <v>REAL MADRID ICULE UNITED</v>
      </c>
      <c r="G97" s="86" t="str">
        <f>INDEX(Owners!C:C,MATCH(C97,Owners!D:D,0))</f>
        <v xml:space="preserve">Fid       </v>
      </c>
      <c r="H97" s="86" t="str">
        <f>INDEX(Owners!C:C,MATCH(D97,Owners!D:D,0))</f>
        <v xml:space="preserve">Nig       </v>
      </c>
      <c r="I97" s="87"/>
      <c r="J97" s="87"/>
      <c r="K97" s="88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90"/>
      <c r="W97" s="90"/>
      <c r="X97" s="91"/>
      <c r="Y97" s="91"/>
      <c r="Z97" s="91"/>
      <c r="AA97" s="91"/>
      <c r="AB97" s="91"/>
      <c r="AC97" s="91"/>
      <c r="AD97" s="91"/>
      <c r="AE97" s="91"/>
      <c r="AF97" s="91"/>
    </row>
    <row r="98" spans="1:32" s="98" customFormat="1" x14ac:dyDescent="0.25">
      <c r="A98" s="92">
        <v>98</v>
      </c>
      <c r="B98" s="92">
        <v>13</v>
      </c>
      <c r="C98" s="92" t="s">
        <v>375</v>
      </c>
      <c r="D98" s="92" t="s">
        <v>324</v>
      </c>
      <c r="E98" s="92" t="str">
        <f>INDEX(Owners!B:B,MATCH(C98,Owners!D:D,0))</f>
        <v>JEAN PIERRE'S TAP INS</v>
      </c>
      <c r="F98" s="92" t="str">
        <f>INDEX(Owners!B:B,MATCH(D98,Owners!D:D,0))</f>
        <v>SPORTING LESBIANS</v>
      </c>
      <c r="G98" s="92" t="str">
        <f>INDEX(Owners!C:C,MATCH(C98,Owners!D:D,0))</f>
        <v xml:space="preserve">Murph     </v>
      </c>
      <c r="H98" s="92" t="str">
        <f>INDEX(Owners!C:C,MATCH(D98,Owners!D:D,0))</f>
        <v xml:space="preserve">Fid       </v>
      </c>
      <c r="I98" s="93"/>
      <c r="J98" s="93"/>
      <c r="K98" s="94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6"/>
      <c r="W98" s="96"/>
      <c r="X98" s="97"/>
      <c r="Y98" s="97"/>
      <c r="Z98" s="97"/>
      <c r="AA98" s="97"/>
      <c r="AB98" s="97"/>
      <c r="AC98" s="97"/>
      <c r="AD98" s="97"/>
      <c r="AE98" s="97"/>
      <c r="AF98" s="97"/>
    </row>
    <row r="99" spans="1:32" x14ac:dyDescent="0.25">
      <c r="A99" s="39">
        <v>99</v>
      </c>
      <c r="B99" s="39">
        <v>13</v>
      </c>
      <c r="C99" s="39" t="s">
        <v>368</v>
      </c>
      <c r="D99" s="39" t="s">
        <v>381</v>
      </c>
      <c r="E99" s="39" t="str">
        <f>INDEX(Owners!B:B,MATCH(C99,Owners!D:D,0))</f>
        <v>THE JORDI GOMEZ LOVE-IN</v>
      </c>
      <c r="F99" s="39" t="str">
        <f>INDEX(Owners!B:B,MATCH(D99,Owners!D:D,0))</f>
        <v>SAINT JOHN'S</v>
      </c>
      <c r="G99" s="39" t="str">
        <f>INDEX(Owners!C:C,MATCH(C99,Owners!D:D,0))</f>
        <v xml:space="preserve">Griff     </v>
      </c>
      <c r="H99" s="39" t="str">
        <f>INDEX(Owners!C:C,MATCH(D99,Owners!D:D,0))</f>
        <v>John</v>
      </c>
      <c r="I99" s="40"/>
      <c r="J99" s="40"/>
      <c r="K99" s="41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4"/>
      <c r="W99" s="44"/>
      <c r="X99" s="43"/>
      <c r="Y99" s="43"/>
      <c r="Z99" s="43"/>
      <c r="AA99" s="43"/>
      <c r="AB99" s="43"/>
      <c r="AC99" s="43"/>
      <c r="AD99" s="43"/>
      <c r="AE99" s="43"/>
      <c r="AF99" s="43"/>
    </row>
    <row r="100" spans="1:32" x14ac:dyDescent="0.25">
      <c r="A100" s="39">
        <v>100</v>
      </c>
      <c r="B100" s="39">
        <v>13</v>
      </c>
      <c r="C100" s="39" t="s">
        <v>374</v>
      </c>
      <c r="D100" s="39" t="s">
        <v>367</v>
      </c>
      <c r="E100" s="39" t="str">
        <f>INDEX(Owners!B:B,MATCH(C100,Owners!D:D,0))</f>
        <v>TOLLER BOYS 13</v>
      </c>
      <c r="F100" s="39" t="str">
        <f>INDEX(Owners!B:B,MATCH(D100,Owners!D:D,0))</f>
        <v>AJAX TREESDOWN</v>
      </c>
      <c r="G100" s="39" t="str">
        <f>INDEX(Owners!C:C,MATCH(C100,Owners!D:D,0))</f>
        <v xml:space="preserve">Paul      </v>
      </c>
      <c r="H100" s="39" t="str">
        <f>INDEX(Owners!C:C,MATCH(D100,Owners!D:D,0))</f>
        <v xml:space="preserve">Jimmy     </v>
      </c>
      <c r="I100" s="40"/>
      <c r="J100" s="40"/>
      <c r="K100" s="41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4"/>
      <c r="W100" s="44"/>
      <c r="X100" s="43"/>
      <c r="Y100" s="43"/>
      <c r="Z100" s="43"/>
      <c r="AA100" s="43"/>
      <c r="AB100" s="43"/>
      <c r="AC100" s="43"/>
      <c r="AD100" s="43"/>
      <c r="AE100" s="43"/>
      <c r="AF100" s="43"/>
    </row>
    <row r="101" spans="1:32" x14ac:dyDescent="0.25">
      <c r="A101" s="39">
        <v>101</v>
      </c>
      <c r="B101" s="39">
        <v>13</v>
      </c>
      <c r="C101" s="39" t="s">
        <v>377</v>
      </c>
      <c r="D101" s="39" t="s">
        <v>376</v>
      </c>
      <c r="E101" s="39" t="str">
        <f>INDEX(Owners!B:B,MATCH(C101,Owners!D:D,0))</f>
        <v>SPORTING ANATTYJACKET</v>
      </c>
      <c r="F101" s="39" t="str">
        <f>INDEX(Owners!B:B,MATCH(D101,Owners!D:D,0))</f>
        <v>FORTUNA DUFFLECOAT</v>
      </c>
      <c r="G101" s="39" t="str">
        <f>INDEX(Owners!C:C,MATCH(C101,Owners!D:D,0))</f>
        <v xml:space="preserve">Graham    </v>
      </c>
      <c r="H101" s="39" t="str">
        <f>INDEX(Owners!C:C,MATCH(D101,Owners!D:D,0))</f>
        <v xml:space="preserve">Jonny     </v>
      </c>
      <c r="I101" s="40"/>
      <c r="J101" s="40"/>
      <c r="K101" s="41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4"/>
      <c r="W101" s="44"/>
      <c r="X101" s="43"/>
      <c r="Y101" s="43"/>
      <c r="Z101" s="43"/>
      <c r="AA101" s="43"/>
      <c r="AB101" s="43"/>
      <c r="AC101" s="43"/>
      <c r="AD101" s="43"/>
      <c r="AE101" s="43"/>
      <c r="AF101" s="43"/>
    </row>
    <row r="102" spans="1:32" x14ac:dyDescent="0.25">
      <c r="A102" s="39">
        <v>102</v>
      </c>
      <c r="B102" s="39">
        <v>13</v>
      </c>
      <c r="C102" s="39" t="s">
        <v>379</v>
      </c>
      <c r="D102" s="39" t="s">
        <v>380</v>
      </c>
      <c r="E102" s="39" t="str">
        <f>INDEX(Owners!B:B,MATCH(C102,Owners!D:D,0))</f>
        <v>EUXTON SOUTH END</v>
      </c>
      <c r="F102" s="39" t="str">
        <f>INDEX(Owners!B:B,MATCH(D102,Owners!D:D,0))</f>
        <v>BREAST HOMAGE ALBION</v>
      </c>
      <c r="G102" s="39" t="str">
        <f>INDEX(Owners!C:C,MATCH(C102,Owners!D:D,0))</f>
        <v xml:space="preserve">Antony    </v>
      </c>
      <c r="H102" s="39" t="str">
        <f>INDEX(Owners!C:C,MATCH(D102,Owners!D:D,0))</f>
        <v>Cluke</v>
      </c>
      <c r="I102" s="40"/>
      <c r="J102" s="40"/>
      <c r="K102" s="41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4"/>
      <c r="W102" s="44"/>
      <c r="X102" s="43"/>
      <c r="Y102" s="43"/>
      <c r="Z102" s="43"/>
      <c r="AA102" s="43"/>
      <c r="AB102" s="43"/>
      <c r="AC102" s="43"/>
      <c r="AD102" s="43"/>
      <c r="AE102" s="43"/>
      <c r="AF102" s="43"/>
    </row>
    <row r="103" spans="1:32" x14ac:dyDescent="0.25">
      <c r="A103" s="39">
        <v>103</v>
      </c>
      <c r="B103" s="39">
        <v>13</v>
      </c>
      <c r="C103" s="39" t="s">
        <v>372</v>
      </c>
      <c r="D103" s="39" t="s">
        <v>370</v>
      </c>
      <c r="E103" s="39" t="str">
        <f>INDEX(Owners!B:B,MATCH(C103,Owners!D:D,0))</f>
        <v>MURDER ON ZIDANE'S FLOOR</v>
      </c>
      <c r="F103" s="39" t="str">
        <f>INDEX(Owners!B:B,MATCH(D103,Owners!D:D,0))</f>
        <v>BRUSH IT, MUNCH, AND GAG BACK</v>
      </c>
      <c r="G103" s="39" t="str">
        <f>INDEX(Owners!C:C,MATCH(C103,Owners!D:D,0))</f>
        <v xml:space="preserve">Rob       </v>
      </c>
      <c r="H103" s="39" t="str">
        <f>INDEX(Owners!C:C,MATCH(D103,Owners!D:D,0))</f>
        <v xml:space="preserve">Brad      </v>
      </c>
      <c r="I103" s="40"/>
      <c r="J103" s="40"/>
      <c r="K103" s="41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4"/>
      <c r="W103" s="44"/>
      <c r="X103" s="43"/>
      <c r="Y103" s="43"/>
      <c r="Z103" s="43"/>
      <c r="AA103" s="43"/>
      <c r="AB103" s="43"/>
      <c r="AC103" s="43"/>
      <c r="AD103" s="43"/>
      <c r="AE103" s="43"/>
      <c r="AF103" s="43"/>
    </row>
    <row r="104" spans="1:32" x14ac:dyDescent="0.25">
      <c r="A104" s="39">
        <v>104</v>
      </c>
      <c r="B104" s="39">
        <v>13</v>
      </c>
      <c r="C104" s="39" t="s">
        <v>373</v>
      </c>
      <c r="D104" s="39" t="s">
        <v>378</v>
      </c>
      <c r="E104" s="39" t="str">
        <f>INDEX(Owners!B:B,MATCH(C104,Owners!D:D,0))</f>
        <v>LOCOMOTIVE LEIGHPZIG</v>
      </c>
      <c r="F104" s="39" t="str">
        <f>INDEX(Owners!B:B,MATCH(D104,Owners!D:D,0))</f>
        <v>CHICAGO SAUSAGE KINGS</v>
      </c>
      <c r="G104" s="39" t="str">
        <f>INDEX(Owners!C:C,MATCH(C104,Owners!D:D,0))</f>
        <v xml:space="preserve">Mo        </v>
      </c>
      <c r="H104" s="39" t="str">
        <f>INDEX(Owners!C:C,MATCH(D104,Owners!D:D,0))</f>
        <v xml:space="preserve">Greeny    </v>
      </c>
      <c r="I104" s="40"/>
      <c r="J104" s="40"/>
      <c r="K104" s="41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4"/>
      <c r="W104" s="44"/>
      <c r="X104" s="43"/>
      <c r="Y104" s="43"/>
      <c r="Z104" s="43"/>
      <c r="AA104" s="43"/>
      <c r="AB104" s="43"/>
      <c r="AC104" s="43"/>
      <c r="AD104" s="43"/>
      <c r="AE104" s="43"/>
      <c r="AF104" s="43"/>
    </row>
    <row r="105" spans="1:32" ht="15.75" thickBot="1" x14ac:dyDescent="0.3">
      <c r="A105" s="86">
        <v>105</v>
      </c>
      <c r="B105" s="86">
        <v>13</v>
      </c>
      <c r="C105" s="86" t="s">
        <v>371</v>
      </c>
      <c r="D105" s="86" t="s">
        <v>369</v>
      </c>
      <c r="E105" s="86" t="str">
        <f>INDEX(Owners!B:B,MATCH(C105,Owners!D:D,0))</f>
        <v>MICKY QUINN'S SHIRT</v>
      </c>
      <c r="F105" s="86" t="str">
        <f>INDEX(Owners!B:B,MATCH(D105,Owners!D:D,0))</f>
        <v>REAL MADRID ICULE UNITED</v>
      </c>
      <c r="G105" s="86" t="str">
        <f>INDEX(Owners!C:C,MATCH(C105,Owners!D:D,0))</f>
        <v xml:space="preserve">Andy      </v>
      </c>
      <c r="H105" s="86" t="str">
        <f>INDEX(Owners!C:C,MATCH(D105,Owners!D:D,0))</f>
        <v xml:space="preserve">Nig       </v>
      </c>
      <c r="I105" s="87"/>
      <c r="J105" s="87"/>
      <c r="K105" s="88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90"/>
      <c r="W105" s="90"/>
      <c r="X105" s="91"/>
      <c r="Y105" s="91"/>
      <c r="Z105" s="91"/>
      <c r="AA105" s="91"/>
      <c r="AB105" s="91"/>
      <c r="AC105" s="91"/>
      <c r="AD105" s="91"/>
      <c r="AE105" s="91"/>
      <c r="AF105" s="91"/>
    </row>
    <row r="106" spans="1:32" s="98" customFormat="1" x14ac:dyDescent="0.25">
      <c r="A106" s="92">
        <v>106</v>
      </c>
      <c r="B106" s="92">
        <v>14</v>
      </c>
      <c r="C106" s="92" t="s">
        <v>378</v>
      </c>
      <c r="D106" s="92" t="s">
        <v>371</v>
      </c>
      <c r="E106" s="92" t="str">
        <f>INDEX(Owners!B:B,MATCH(C106,Owners!D:D,0))</f>
        <v>CHICAGO SAUSAGE KINGS</v>
      </c>
      <c r="F106" s="92" t="str">
        <f>INDEX(Owners!B:B,MATCH(D106,Owners!D:D,0))</f>
        <v>MICKY QUINN'S SHIRT</v>
      </c>
      <c r="G106" s="92" t="str">
        <f>INDEX(Owners!C:C,MATCH(C106,Owners!D:D,0))</f>
        <v xml:space="preserve">Greeny    </v>
      </c>
      <c r="H106" s="92" t="str">
        <f>INDEX(Owners!C:C,MATCH(D106,Owners!D:D,0))</f>
        <v xml:space="preserve">Andy      </v>
      </c>
      <c r="I106" s="93"/>
      <c r="J106" s="93"/>
      <c r="K106" s="94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6"/>
      <c r="W106" s="96"/>
      <c r="X106" s="97"/>
      <c r="Y106" s="97"/>
      <c r="Z106" s="97"/>
      <c r="AA106" s="97"/>
      <c r="AB106" s="97"/>
      <c r="AC106" s="97"/>
      <c r="AD106" s="97"/>
      <c r="AE106" s="97"/>
      <c r="AF106" s="97"/>
    </row>
    <row r="107" spans="1:32" x14ac:dyDescent="0.25">
      <c r="A107" s="39">
        <v>107</v>
      </c>
      <c r="B107" s="39">
        <v>14</v>
      </c>
      <c r="C107" s="39" t="s">
        <v>370</v>
      </c>
      <c r="D107" s="39" t="s">
        <v>373</v>
      </c>
      <c r="E107" s="39" t="str">
        <f>INDEX(Owners!B:B,MATCH(C107,Owners!D:D,0))</f>
        <v>BRUSH IT, MUNCH, AND GAG BACK</v>
      </c>
      <c r="F107" s="39" t="str">
        <f>INDEX(Owners!B:B,MATCH(D107,Owners!D:D,0))</f>
        <v>LOCOMOTIVE LEIGHPZIG</v>
      </c>
      <c r="G107" s="39" t="str">
        <f>INDEX(Owners!C:C,MATCH(C107,Owners!D:D,0))</f>
        <v xml:space="preserve">Brad      </v>
      </c>
      <c r="H107" s="39" t="str">
        <f>INDEX(Owners!C:C,MATCH(D107,Owners!D:D,0))</f>
        <v xml:space="preserve">Mo        </v>
      </c>
      <c r="I107" s="40"/>
      <c r="J107" s="40"/>
      <c r="K107" s="41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4"/>
      <c r="W107" s="44"/>
      <c r="X107" s="43"/>
      <c r="Y107" s="43"/>
      <c r="Z107" s="43"/>
      <c r="AA107" s="43"/>
      <c r="AB107" s="43"/>
      <c r="AC107" s="43"/>
      <c r="AD107" s="43"/>
      <c r="AE107" s="43"/>
      <c r="AF107" s="43"/>
    </row>
    <row r="108" spans="1:32" x14ac:dyDescent="0.25">
      <c r="A108" s="39">
        <v>108</v>
      </c>
      <c r="B108" s="39">
        <v>14</v>
      </c>
      <c r="C108" s="39" t="s">
        <v>380</v>
      </c>
      <c r="D108" s="39" t="s">
        <v>372</v>
      </c>
      <c r="E108" s="39" t="str">
        <f>INDEX(Owners!B:B,MATCH(C108,Owners!D:D,0))</f>
        <v>BREAST HOMAGE ALBION</v>
      </c>
      <c r="F108" s="39" t="str">
        <f>INDEX(Owners!B:B,MATCH(D108,Owners!D:D,0))</f>
        <v>MURDER ON ZIDANE'S FLOOR</v>
      </c>
      <c r="G108" s="39" t="str">
        <f>INDEX(Owners!C:C,MATCH(C108,Owners!D:D,0))</f>
        <v>Cluke</v>
      </c>
      <c r="H108" s="39" t="str">
        <f>INDEX(Owners!C:C,MATCH(D108,Owners!D:D,0))</f>
        <v xml:space="preserve">Rob       </v>
      </c>
      <c r="I108" s="40"/>
      <c r="J108" s="40"/>
      <c r="K108" s="41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4"/>
      <c r="W108" s="44"/>
      <c r="X108" s="43"/>
      <c r="Y108" s="43"/>
      <c r="Z108" s="43"/>
      <c r="AA108" s="43"/>
      <c r="AB108" s="43"/>
      <c r="AC108" s="43"/>
      <c r="AD108" s="43"/>
      <c r="AE108" s="43"/>
      <c r="AF108" s="43"/>
    </row>
    <row r="109" spans="1:32" x14ac:dyDescent="0.25">
      <c r="A109" s="39">
        <v>109</v>
      </c>
      <c r="B109" s="39">
        <v>14</v>
      </c>
      <c r="C109" s="39" t="s">
        <v>376</v>
      </c>
      <c r="D109" s="39" t="s">
        <v>379</v>
      </c>
      <c r="E109" s="39" t="str">
        <f>INDEX(Owners!B:B,MATCH(C109,Owners!D:D,0))</f>
        <v>FORTUNA DUFFLECOAT</v>
      </c>
      <c r="F109" s="39" t="str">
        <f>INDEX(Owners!B:B,MATCH(D109,Owners!D:D,0))</f>
        <v>EUXTON SOUTH END</v>
      </c>
      <c r="G109" s="39" t="str">
        <f>INDEX(Owners!C:C,MATCH(C109,Owners!D:D,0))</f>
        <v xml:space="preserve">Jonny     </v>
      </c>
      <c r="H109" s="39" t="str">
        <f>INDEX(Owners!C:C,MATCH(D109,Owners!D:D,0))</f>
        <v xml:space="preserve">Antony    </v>
      </c>
      <c r="I109" s="40"/>
      <c r="J109" s="40"/>
      <c r="K109" s="41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4"/>
      <c r="W109" s="44"/>
      <c r="X109" s="43"/>
      <c r="Y109" s="43"/>
      <c r="Z109" s="43"/>
      <c r="AA109" s="43"/>
      <c r="AB109" s="43"/>
      <c r="AC109" s="43"/>
      <c r="AD109" s="43"/>
      <c r="AE109" s="43"/>
      <c r="AF109" s="43"/>
    </row>
    <row r="110" spans="1:32" x14ac:dyDescent="0.25">
      <c r="A110" s="39">
        <v>110</v>
      </c>
      <c r="B110" s="39">
        <v>14</v>
      </c>
      <c r="C110" s="39" t="s">
        <v>367</v>
      </c>
      <c r="D110" s="39" t="s">
        <v>377</v>
      </c>
      <c r="E110" s="39" t="str">
        <f>INDEX(Owners!B:B,MATCH(C110,Owners!D:D,0))</f>
        <v>AJAX TREESDOWN</v>
      </c>
      <c r="F110" s="39" t="str">
        <f>INDEX(Owners!B:B,MATCH(D110,Owners!D:D,0))</f>
        <v>SPORTING ANATTYJACKET</v>
      </c>
      <c r="G110" s="39" t="str">
        <f>INDEX(Owners!C:C,MATCH(C110,Owners!D:D,0))</f>
        <v xml:space="preserve">Jimmy     </v>
      </c>
      <c r="H110" s="39" t="str">
        <f>INDEX(Owners!C:C,MATCH(D110,Owners!D:D,0))</f>
        <v xml:space="preserve">Graham    </v>
      </c>
      <c r="I110" s="40"/>
      <c r="J110" s="40"/>
      <c r="K110" s="41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4"/>
      <c r="W110" s="44"/>
      <c r="X110" s="43"/>
      <c r="Y110" s="43"/>
      <c r="Z110" s="43"/>
      <c r="AA110" s="43"/>
      <c r="AB110" s="43"/>
      <c r="AC110" s="43"/>
      <c r="AD110" s="43"/>
      <c r="AE110" s="43"/>
      <c r="AF110" s="43"/>
    </row>
    <row r="111" spans="1:32" x14ac:dyDescent="0.25">
      <c r="A111" s="39">
        <v>111</v>
      </c>
      <c r="B111" s="39">
        <v>14</v>
      </c>
      <c r="C111" s="39" t="s">
        <v>381</v>
      </c>
      <c r="D111" s="39" t="s">
        <v>374</v>
      </c>
      <c r="E111" s="39" t="str">
        <f>INDEX(Owners!B:B,MATCH(C111,Owners!D:D,0))</f>
        <v>SAINT JOHN'S</v>
      </c>
      <c r="F111" s="39" t="str">
        <f>INDEX(Owners!B:B,MATCH(D111,Owners!D:D,0))</f>
        <v>TOLLER BOYS 13</v>
      </c>
      <c r="G111" s="39" t="str">
        <f>INDEX(Owners!C:C,MATCH(C111,Owners!D:D,0))</f>
        <v>John</v>
      </c>
      <c r="H111" s="39" t="str">
        <f>INDEX(Owners!C:C,MATCH(D111,Owners!D:D,0))</f>
        <v xml:space="preserve">Paul      </v>
      </c>
      <c r="I111" s="40"/>
      <c r="J111" s="40"/>
      <c r="K111" s="41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4"/>
      <c r="W111" s="44"/>
      <c r="X111" s="43"/>
      <c r="Y111" s="43"/>
      <c r="Z111" s="43"/>
      <c r="AA111" s="43"/>
      <c r="AB111" s="43"/>
      <c r="AC111" s="43"/>
      <c r="AD111" s="43"/>
      <c r="AE111" s="43"/>
      <c r="AF111" s="43"/>
    </row>
    <row r="112" spans="1:32" x14ac:dyDescent="0.25">
      <c r="A112" s="39">
        <v>112</v>
      </c>
      <c r="B112" s="39">
        <v>14</v>
      </c>
      <c r="C112" s="39" t="s">
        <v>324</v>
      </c>
      <c r="D112" s="39" t="s">
        <v>368</v>
      </c>
      <c r="E112" s="39" t="str">
        <f>INDEX(Owners!B:B,MATCH(C112,Owners!D:D,0))</f>
        <v>SPORTING LESBIANS</v>
      </c>
      <c r="F112" s="39" t="str">
        <f>INDEX(Owners!B:B,MATCH(D112,Owners!D:D,0))</f>
        <v>THE JORDI GOMEZ LOVE-IN</v>
      </c>
      <c r="G112" s="39" t="str">
        <f>INDEX(Owners!C:C,MATCH(C112,Owners!D:D,0))</f>
        <v xml:space="preserve">Fid       </v>
      </c>
      <c r="H112" s="39" t="str">
        <f>INDEX(Owners!C:C,MATCH(D112,Owners!D:D,0))</f>
        <v xml:space="preserve">Griff     </v>
      </c>
      <c r="I112" s="40"/>
      <c r="J112" s="40"/>
      <c r="K112" s="41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4"/>
      <c r="W112" s="44"/>
      <c r="X112" s="43"/>
      <c r="Y112" s="43"/>
      <c r="Z112" s="43"/>
      <c r="AA112" s="43"/>
      <c r="AB112" s="43"/>
      <c r="AC112" s="43"/>
      <c r="AD112" s="43"/>
      <c r="AE112" s="43"/>
      <c r="AF112" s="43"/>
    </row>
    <row r="113" spans="1:32" ht="15.75" thickBot="1" x14ac:dyDescent="0.3">
      <c r="A113" s="86">
        <v>113</v>
      </c>
      <c r="B113" s="86">
        <v>14</v>
      </c>
      <c r="C113" s="86" t="s">
        <v>369</v>
      </c>
      <c r="D113" s="86" t="s">
        <v>375</v>
      </c>
      <c r="E113" s="86" t="str">
        <f>INDEX(Owners!B:B,MATCH(C113,Owners!D:D,0))</f>
        <v>REAL MADRID ICULE UNITED</v>
      </c>
      <c r="F113" s="86" t="str">
        <f>INDEX(Owners!B:B,MATCH(D113,Owners!D:D,0))</f>
        <v>JEAN PIERRE'S TAP INS</v>
      </c>
      <c r="G113" s="86" t="str">
        <f>INDEX(Owners!C:C,MATCH(C113,Owners!D:D,0))</f>
        <v xml:space="preserve">Nig       </v>
      </c>
      <c r="H113" s="86" t="str">
        <f>INDEX(Owners!C:C,MATCH(D113,Owners!D:D,0))</f>
        <v xml:space="preserve">Murph     </v>
      </c>
      <c r="I113" s="87"/>
      <c r="J113" s="87"/>
      <c r="K113" s="88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90"/>
      <c r="W113" s="90"/>
      <c r="X113" s="91"/>
      <c r="Y113" s="91"/>
      <c r="Z113" s="91"/>
      <c r="AA113" s="91"/>
      <c r="AB113" s="91"/>
      <c r="AC113" s="91"/>
      <c r="AD113" s="91"/>
      <c r="AE113" s="91"/>
      <c r="AF113" s="91"/>
    </row>
    <row r="114" spans="1:32" s="98" customFormat="1" x14ac:dyDescent="0.25">
      <c r="A114" s="92">
        <v>114</v>
      </c>
      <c r="B114" s="92">
        <v>15</v>
      </c>
      <c r="C114" s="92" t="s">
        <v>375</v>
      </c>
      <c r="D114" s="92" t="s">
        <v>371</v>
      </c>
      <c r="E114" s="92" t="str">
        <f>INDEX(Owners!B:B,MATCH(C114,Owners!D:D,0))</f>
        <v>JEAN PIERRE'S TAP INS</v>
      </c>
      <c r="F114" s="92" t="str">
        <f>INDEX(Owners!B:B,MATCH(D114,Owners!D:D,0))</f>
        <v>MICKY QUINN'S SHIRT</v>
      </c>
      <c r="G114" s="92" t="str">
        <f>INDEX(Owners!C:C,MATCH(C114,Owners!D:D,0))</f>
        <v xml:space="preserve">Murph     </v>
      </c>
      <c r="H114" s="92" t="str">
        <f>INDEX(Owners!C:C,MATCH(D114,Owners!D:D,0))</f>
        <v xml:space="preserve">Andy      </v>
      </c>
      <c r="I114" s="93"/>
      <c r="J114" s="93"/>
      <c r="K114" s="94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6"/>
      <c r="W114" s="96"/>
      <c r="X114" s="97"/>
      <c r="Y114" s="97"/>
      <c r="Z114" s="97"/>
      <c r="AA114" s="97"/>
      <c r="AB114" s="97"/>
      <c r="AC114" s="97"/>
      <c r="AD114" s="97"/>
      <c r="AE114" s="97"/>
      <c r="AF114" s="97"/>
    </row>
    <row r="115" spans="1:32" x14ac:dyDescent="0.25">
      <c r="A115" s="39">
        <v>115</v>
      </c>
      <c r="B115" s="39">
        <v>15</v>
      </c>
      <c r="C115" s="39" t="s">
        <v>368</v>
      </c>
      <c r="D115" s="39" t="s">
        <v>369</v>
      </c>
      <c r="E115" s="39" t="str">
        <f>INDEX(Owners!B:B,MATCH(C115,Owners!D:D,0))</f>
        <v>THE JORDI GOMEZ LOVE-IN</v>
      </c>
      <c r="F115" s="39" t="str">
        <f>INDEX(Owners!B:B,MATCH(D115,Owners!D:D,0))</f>
        <v>REAL MADRID ICULE UNITED</v>
      </c>
      <c r="G115" s="39" t="str">
        <f>INDEX(Owners!C:C,MATCH(C115,Owners!D:D,0))</f>
        <v xml:space="preserve">Griff     </v>
      </c>
      <c r="H115" s="39" t="str">
        <f>INDEX(Owners!C:C,MATCH(D115,Owners!D:D,0))</f>
        <v xml:space="preserve">Nig       </v>
      </c>
      <c r="I115" s="40"/>
      <c r="J115" s="40"/>
      <c r="K115" s="41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4"/>
      <c r="W115" s="44"/>
      <c r="X115" s="43"/>
      <c r="Y115" s="43"/>
      <c r="Z115" s="43"/>
      <c r="AA115" s="43"/>
      <c r="AB115" s="43"/>
      <c r="AC115" s="43"/>
      <c r="AD115" s="43"/>
      <c r="AE115" s="43"/>
      <c r="AF115" s="43"/>
    </row>
    <row r="116" spans="1:32" x14ac:dyDescent="0.25">
      <c r="A116" s="39">
        <v>116</v>
      </c>
      <c r="B116" s="39">
        <v>15</v>
      </c>
      <c r="C116" s="39" t="s">
        <v>374</v>
      </c>
      <c r="D116" s="39" t="s">
        <v>324</v>
      </c>
      <c r="E116" s="39" t="str">
        <f>INDEX(Owners!B:B,MATCH(C116,Owners!D:D,0))</f>
        <v>TOLLER BOYS 13</v>
      </c>
      <c r="F116" s="39" t="str">
        <f>INDEX(Owners!B:B,MATCH(D116,Owners!D:D,0))</f>
        <v>SPORTING LESBIANS</v>
      </c>
      <c r="G116" s="39" t="str">
        <f>INDEX(Owners!C:C,MATCH(C116,Owners!D:D,0))</f>
        <v xml:space="preserve">Paul      </v>
      </c>
      <c r="H116" s="39" t="str">
        <f>INDEX(Owners!C:C,MATCH(D116,Owners!D:D,0))</f>
        <v xml:space="preserve">Fid       </v>
      </c>
      <c r="I116" s="40"/>
      <c r="J116" s="40"/>
      <c r="K116" s="41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4"/>
      <c r="W116" s="44"/>
      <c r="X116" s="43"/>
      <c r="Y116" s="43"/>
      <c r="Z116" s="43"/>
      <c r="AA116" s="43"/>
      <c r="AB116" s="43"/>
      <c r="AC116" s="43"/>
      <c r="AD116" s="43"/>
      <c r="AE116" s="43"/>
      <c r="AF116" s="43"/>
    </row>
    <row r="117" spans="1:32" x14ac:dyDescent="0.25">
      <c r="A117" s="39">
        <v>117</v>
      </c>
      <c r="B117" s="39">
        <v>15</v>
      </c>
      <c r="C117" s="39" t="s">
        <v>377</v>
      </c>
      <c r="D117" s="39" t="s">
        <v>381</v>
      </c>
      <c r="E117" s="39" t="str">
        <f>INDEX(Owners!B:B,MATCH(C117,Owners!D:D,0))</f>
        <v>SPORTING ANATTYJACKET</v>
      </c>
      <c r="F117" s="39" t="str">
        <f>INDEX(Owners!B:B,MATCH(D117,Owners!D:D,0))</f>
        <v>SAINT JOHN'S</v>
      </c>
      <c r="G117" s="39" t="str">
        <f>INDEX(Owners!C:C,MATCH(C117,Owners!D:D,0))</f>
        <v xml:space="preserve">Graham    </v>
      </c>
      <c r="H117" s="39" t="str">
        <f>INDEX(Owners!C:C,MATCH(D117,Owners!D:D,0))</f>
        <v>John</v>
      </c>
      <c r="I117" s="40"/>
      <c r="J117" s="40"/>
      <c r="K117" s="41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4"/>
      <c r="W117" s="44"/>
      <c r="X117" s="43"/>
      <c r="Y117" s="43"/>
      <c r="Z117" s="43"/>
      <c r="AA117" s="43"/>
      <c r="AB117" s="43"/>
      <c r="AC117" s="43"/>
      <c r="AD117" s="43"/>
      <c r="AE117" s="43"/>
      <c r="AF117" s="43"/>
    </row>
    <row r="118" spans="1:32" x14ac:dyDescent="0.25">
      <c r="A118" s="39">
        <v>118</v>
      </c>
      <c r="B118" s="39">
        <v>15</v>
      </c>
      <c r="C118" s="39" t="s">
        <v>379</v>
      </c>
      <c r="D118" s="39" t="s">
        <v>367</v>
      </c>
      <c r="E118" s="39" t="str">
        <f>INDEX(Owners!B:B,MATCH(C118,Owners!D:D,0))</f>
        <v>EUXTON SOUTH END</v>
      </c>
      <c r="F118" s="39" t="str">
        <f>INDEX(Owners!B:B,MATCH(D118,Owners!D:D,0))</f>
        <v>AJAX TREESDOWN</v>
      </c>
      <c r="G118" s="39" t="str">
        <f>INDEX(Owners!C:C,MATCH(C118,Owners!D:D,0))</f>
        <v xml:space="preserve">Antony    </v>
      </c>
      <c r="H118" s="39" t="str">
        <f>INDEX(Owners!C:C,MATCH(D118,Owners!D:D,0))</f>
        <v xml:space="preserve">Jimmy     </v>
      </c>
      <c r="I118" s="40"/>
      <c r="J118" s="40"/>
      <c r="K118" s="41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4"/>
      <c r="W118" s="44"/>
      <c r="X118" s="43"/>
      <c r="Y118" s="43"/>
      <c r="Z118" s="43"/>
      <c r="AA118" s="43"/>
      <c r="AB118" s="43"/>
      <c r="AC118" s="43"/>
      <c r="AD118" s="43"/>
      <c r="AE118" s="43"/>
      <c r="AF118" s="43"/>
    </row>
    <row r="119" spans="1:32" x14ac:dyDescent="0.25">
      <c r="A119" s="39">
        <v>119</v>
      </c>
      <c r="B119" s="39">
        <v>15</v>
      </c>
      <c r="C119" s="39" t="s">
        <v>372</v>
      </c>
      <c r="D119" s="39" t="s">
        <v>376</v>
      </c>
      <c r="E119" s="39" t="str">
        <f>INDEX(Owners!B:B,MATCH(C119,Owners!D:D,0))</f>
        <v>MURDER ON ZIDANE'S FLOOR</v>
      </c>
      <c r="F119" s="39" t="str">
        <f>INDEX(Owners!B:B,MATCH(D119,Owners!D:D,0))</f>
        <v>FORTUNA DUFFLECOAT</v>
      </c>
      <c r="G119" s="39" t="str">
        <f>INDEX(Owners!C:C,MATCH(C119,Owners!D:D,0))</f>
        <v xml:space="preserve">Rob       </v>
      </c>
      <c r="H119" s="39" t="str">
        <f>INDEX(Owners!C:C,MATCH(D119,Owners!D:D,0))</f>
        <v xml:space="preserve">Jonny     </v>
      </c>
      <c r="I119" s="40"/>
      <c r="J119" s="40"/>
      <c r="K119" s="41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4"/>
      <c r="W119" s="44"/>
      <c r="X119" s="43"/>
      <c r="Y119" s="43"/>
      <c r="Z119" s="43"/>
      <c r="AA119" s="43"/>
      <c r="AB119" s="43"/>
      <c r="AC119" s="43"/>
      <c r="AD119" s="43"/>
      <c r="AE119" s="43"/>
      <c r="AF119" s="43"/>
    </row>
    <row r="120" spans="1:32" x14ac:dyDescent="0.25">
      <c r="A120" s="39">
        <v>120</v>
      </c>
      <c r="B120" s="39">
        <v>15</v>
      </c>
      <c r="C120" s="39" t="s">
        <v>373</v>
      </c>
      <c r="D120" s="39" t="s">
        <v>380</v>
      </c>
      <c r="E120" s="39" t="str">
        <f>INDEX(Owners!B:B,MATCH(C120,Owners!D:D,0))</f>
        <v>LOCOMOTIVE LEIGHPZIG</v>
      </c>
      <c r="F120" s="39" t="str">
        <f>INDEX(Owners!B:B,MATCH(D120,Owners!D:D,0))</f>
        <v>BREAST HOMAGE ALBION</v>
      </c>
      <c r="G120" s="39" t="str">
        <f>INDEX(Owners!C:C,MATCH(C120,Owners!D:D,0))</f>
        <v xml:space="preserve">Mo        </v>
      </c>
      <c r="H120" s="39" t="str">
        <f>INDEX(Owners!C:C,MATCH(D120,Owners!D:D,0))</f>
        <v>Cluke</v>
      </c>
      <c r="I120" s="40"/>
      <c r="J120" s="40"/>
      <c r="K120" s="41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4"/>
      <c r="W120" s="44"/>
      <c r="X120" s="43"/>
      <c r="Y120" s="43"/>
      <c r="Z120" s="43"/>
      <c r="AA120" s="43"/>
      <c r="AB120" s="43"/>
      <c r="AC120" s="43"/>
      <c r="AD120" s="43"/>
      <c r="AE120" s="43"/>
      <c r="AF120" s="43"/>
    </row>
    <row r="121" spans="1:32" ht="15.75" thickBot="1" x14ac:dyDescent="0.3">
      <c r="A121" s="86">
        <v>121</v>
      </c>
      <c r="B121" s="86">
        <v>15</v>
      </c>
      <c r="C121" s="86" t="s">
        <v>378</v>
      </c>
      <c r="D121" s="86" t="s">
        <v>370</v>
      </c>
      <c r="E121" s="86" t="str">
        <f>INDEX(Owners!B:B,MATCH(C121,Owners!D:D,0))</f>
        <v>CHICAGO SAUSAGE KINGS</v>
      </c>
      <c r="F121" s="86" t="str">
        <f>INDEX(Owners!B:B,MATCH(D121,Owners!D:D,0))</f>
        <v>BRUSH IT, MUNCH, AND GAG BACK</v>
      </c>
      <c r="G121" s="86" t="str">
        <f>INDEX(Owners!C:C,MATCH(C121,Owners!D:D,0))</f>
        <v xml:space="preserve">Greeny    </v>
      </c>
      <c r="H121" s="86" t="str">
        <f>INDEX(Owners!C:C,MATCH(D121,Owners!D:D,0))</f>
        <v xml:space="preserve">Brad      </v>
      </c>
      <c r="I121" s="87"/>
      <c r="J121" s="87"/>
      <c r="K121" s="88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90"/>
      <c r="W121" s="90"/>
      <c r="X121" s="91"/>
      <c r="Y121" s="91"/>
      <c r="Z121" s="91"/>
      <c r="AA121" s="91"/>
      <c r="AB121" s="91"/>
      <c r="AC121" s="91"/>
      <c r="AD121" s="91"/>
      <c r="AE121" s="91"/>
      <c r="AF121" s="91"/>
    </row>
    <row r="122" spans="1:32" s="98" customFormat="1" x14ac:dyDescent="0.25">
      <c r="A122" s="92">
        <v>122</v>
      </c>
      <c r="B122" s="92">
        <v>16</v>
      </c>
      <c r="C122" s="92" t="s">
        <v>379</v>
      </c>
      <c r="D122" s="92" t="s">
        <v>377</v>
      </c>
      <c r="E122" s="92" t="str">
        <f>INDEX(Owners!B:B,MATCH(C122,Owners!D:D,0))</f>
        <v>EUXTON SOUTH END</v>
      </c>
      <c r="F122" s="92" t="str">
        <f>INDEX(Owners!B:B,MATCH(D122,Owners!D:D,0))</f>
        <v>SPORTING ANATTYJACKET</v>
      </c>
      <c r="G122" s="92" t="str">
        <f>INDEX(Owners!C:C,MATCH(C122,Owners!D:D,0))</f>
        <v xml:space="preserve">Antony    </v>
      </c>
      <c r="H122" s="92" t="str">
        <f>INDEX(Owners!C:C,MATCH(D122,Owners!D:D,0))</f>
        <v xml:space="preserve">Graham    </v>
      </c>
      <c r="I122" s="93"/>
      <c r="J122" s="93"/>
      <c r="K122" s="94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6"/>
      <c r="W122" s="96"/>
      <c r="X122" s="97"/>
      <c r="Y122" s="97"/>
      <c r="Z122" s="97"/>
      <c r="AA122" s="97"/>
      <c r="AB122" s="97"/>
      <c r="AC122" s="97"/>
      <c r="AD122" s="97"/>
      <c r="AE122" s="97"/>
      <c r="AF122" s="97"/>
    </row>
    <row r="123" spans="1:32" x14ac:dyDescent="0.25">
      <c r="A123" s="39">
        <v>123</v>
      </c>
      <c r="B123" s="39">
        <v>16</v>
      </c>
      <c r="C123" s="39" t="s">
        <v>372</v>
      </c>
      <c r="D123" s="39" t="s">
        <v>374</v>
      </c>
      <c r="E123" s="39" t="str">
        <f>INDEX(Owners!B:B,MATCH(C123,Owners!D:D,0))</f>
        <v>MURDER ON ZIDANE'S FLOOR</v>
      </c>
      <c r="F123" s="39" t="str">
        <f>INDEX(Owners!B:B,MATCH(D123,Owners!D:D,0))</f>
        <v>TOLLER BOYS 13</v>
      </c>
      <c r="G123" s="39" t="str">
        <f>INDEX(Owners!C:C,MATCH(C123,Owners!D:D,0))</f>
        <v xml:space="preserve">Rob       </v>
      </c>
      <c r="H123" s="39" t="str">
        <f>INDEX(Owners!C:C,MATCH(D123,Owners!D:D,0))</f>
        <v xml:space="preserve">Paul      </v>
      </c>
      <c r="I123" s="40"/>
      <c r="J123" s="40"/>
      <c r="K123" s="41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4"/>
      <c r="W123" s="44"/>
      <c r="X123" s="43"/>
      <c r="Y123" s="43"/>
      <c r="Z123" s="43"/>
      <c r="AA123" s="43"/>
      <c r="AB123" s="43"/>
      <c r="AC123" s="43"/>
      <c r="AD123" s="43"/>
      <c r="AE123" s="43"/>
      <c r="AF123" s="43"/>
    </row>
    <row r="124" spans="1:32" x14ac:dyDescent="0.25">
      <c r="A124" s="39">
        <v>124</v>
      </c>
      <c r="B124" s="39">
        <v>16</v>
      </c>
      <c r="C124" s="39" t="s">
        <v>373</v>
      </c>
      <c r="D124" s="39" t="s">
        <v>368</v>
      </c>
      <c r="E124" s="39" t="str">
        <f>INDEX(Owners!B:B,MATCH(C124,Owners!D:D,0))</f>
        <v>LOCOMOTIVE LEIGHPZIG</v>
      </c>
      <c r="F124" s="39" t="str">
        <f>INDEX(Owners!B:B,MATCH(D124,Owners!D:D,0))</f>
        <v>THE JORDI GOMEZ LOVE-IN</v>
      </c>
      <c r="G124" s="39" t="str">
        <f>INDEX(Owners!C:C,MATCH(C124,Owners!D:D,0))</f>
        <v xml:space="preserve">Mo        </v>
      </c>
      <c r="H124" s="39" t="str">
        <f>INDEX(Owners!C:C,MATCH(D124,Owners!D:D,0))</f>
        <v xml:space="preserve">Griff     </v>
      </c>
      <c r="I124" s="40"/>
      <c r="J124" s="40"/>
      <c r="K124" s="41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4"/>
      <c r="W124" s="44"/>
      <c r="X124" s="43"/>
      <c r="Y124" s="43"/>
      <c r="Z124" s="43"/>
      <c r="AA124" s="43"/>
      <c r="AB124" s="43"/>
      <c r="AC124" s="43"/>
      <c r="AD124" s="43"/>
      <c r="AE124" s="43"/>
      <c r="AF124" s="43"/>
    </row>
    <row r="125" spans="1:32" x14ac:dyDescent="0.25">
      <c r="A125" s="39">
        <v>125</v>
      </c>
      <c r="B125" s="39">
        <v>16</v>
      </c>
      <c r="C125" s="39" t="s">
        <v>378</v>
      </c>
      <c r="D125" s="39" t="s">
        <v>375</v>
      </c>
      <c r="E125" s="39" t="str">
        <f>INDEX(Owners!B:B,MATCH(C125,Owners!D:D,0))</f>
        <v>CHICAGO SAUSAGE KINGS</v>
      </c>
      <c r="F125" s="39" t="str">
        <f>INDEX(Owners!B:B,MATCH(D125,Owners!D:D,0))</f>
        <v>JEAN PIERRE'S TAP INS</v>
      </c>
      <c r="G125" s="39" t="str">
        <f>INDEX(Owners!C:C,MATCH(C125,Owners!D:D,0))</f>
        <v xml:space="preserve">Greeny    </v>
      </c>
      <c r="H125" s="39" t="str">
        <f>INDEX(Owners!C:C,MATCH(D125,Owners!D:D,0))</f>
        <v xml:space="preserve">Murph     </v>
      </c>
      <c r="I125" s="40"/>
      <c r="J125" s="40"/>
      <c r="K125" s="41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4"/>
      <c r="W125" s="44"/>
      <c r="X125" s="43"/>
      <c r="Y125" s="43"/>
      <c r="Z125" s="43"/>
      <c r="AA125" s="43"/>
      <c r="AB125" s="43"/>
      <c r="AC125" s="43"/>
      <c r="AD125" s="43"/>
      <c r="AE125" s="43"/>
      <c r="AF125" s="43"/>
    </row>
    <row r="126" spans="1:32" x14ac:dyDescent="0.25">
      <c r="A126" s="39">
        <v>126</v>
      </c>
      <c r="B126" s="39">
        <v>16</v>
      </c>
      <c r="C126" s="39" t="s">
        <v>370</v>
      </c>
      <c r="D126" s="39" t="s">
        <v>369</v>
      </c>
      <c r="E126" s="39" t="str">
        <f>INDEX(Owners!B:B,MATCH(C126,Owners!D:D,0))</f>
        <v>BRUSH IT, MUNCH, AND GAG BACK</v>
      </c>
      <c r="F126" s="39" t="str">
        <f>INDEX(Owners!B:B,MATCH(D126,Owners!D:D,0))</f>
        <v>REAL MADRID ICULE UNITED</v>
      </c>
      <c r="G126" s="39" t="str">
        <f>INDEX(Owners!C:C,MATCH(C126,Owners!D:D,0))</f>
        <v xml:space="preserve">Brad      </v>
      </c>
      <c r="H126" s="39" t="str">
        <f>INDEX(Owners!C:C,MATCH(D126,Owners!D:D,0))</f>
        <v xml:space="preserve">Nig       </v>
      </c>
      <c r="I126" s="40"/>
      <c r="J126" s="40"/>
      <c r="K126" s="41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4"/>
      <c r="W126" s="44"/>
      <c r="X126" s="43"/>
      <c r="Y126" s="43"/>
      <c r="Z126" s="43"/>
      <c r="AA126" s="43"/>
      <c r="AB126" s="43"/>
      <c r="AC126" s="43"/>
      <c r="AD126" s="43"/>
      <c r="AE126" s="43"/>
      <c r="AF126" s="43"/>
    </row>
    <row r="127" spans="1:32" x14ac:dyDescent="0.25">
      <c r="A127" s="39">
        <v>127</v>
      </c>
      <c r="B127" s="39">
        <v>16</v>
      </c>
      <c r="C127" s="39" t="s">
        <v>380</v>
      </c>
      <c r="D127" s="39" t="s">
        <v>324</v>
      </c>
      <c r="E127" s="39" t="str">
        <f>INDEX(Owners!B:B,MATCH(C127,Owners!D:D,0))</f>
        <v>BREAST HOMAGE ALBION</v>
      </c>
      <c r="F127" s="39" t="str">
        <f>INDEX(Owners!B:B,MATCH(D127,Owners!D:D,0))</f>
        <v>SPORTING LESBIANS</v>
      </c>
      <c r="G127" s="39" t="str">
        <f>INDEX(Owners!C:C,MATCH(C127,Owners!D:D,0))</f>
        <v>Cluke</v>
      </c>
      <c r="H127" s="39" t="str">
        <f>INDEX(Owners!C:C,MATCH(D127,Owners!D:D,0))</f>
        <v xml:space="preserve">Fid       </v>
      </c>
      <c r="I127" s="40"/>
      <c r="J127" s="40"/>
      <c r="K127" s="41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4"/>
      <c r="W127" s="44"/>
      <c r="X127" s="43"/>
      <c r="Y127" s="43"/>
      <c r="Z127" s="43"/>
      <c r="AA127" s="43"/>
      <c r="AB127" s="43"/>
      <c r="AC127" s="43"/>
      <c r="AD127" s="43"/>
      <c r="AE127" s="43"/>
      <c r="AF127" s="43"/>
    </row>
    <row r="128" spans="1:32" x14ac:dyDescent="0.25">
      <c r="A128" s="39">
        <v>128</v>
      </c>
      <c r="B128" s="39">
        <v>16</v>
      </c>
      <c r="C128" s="39" t="s">
        <v>376</v>
      </c>
      <c r="D128" s="39" t="s">
        <v>381</v>
      </c>
      <c r="E128" s="39" t="str">
        <f>INDEX(Owners!B:B,MATCH(C128,Owners!D:D,0))</f>
        <v>FORTUNA DUFFLECOAT</v>
      </c>
      <c r="F128" s="39" t="str">
        <f>INDEX(Owners!B:B,MATCH(D128,Owners!D:D,0))</f>
        <v>SAINT JOHN'S</v>
      </c>
      <c r="G128" s="39" t="str">
        <f>INDEX(Owners!C:C,MATCH(C128,Owners!D:D,0))</f>
        <v xml:space="preserve">Jonny     </v>
      </c>
      <c r="H128" s="39" t="str">
        <f>INDEX(Owners!C:C,MATCH(D128,Owners!D:D,0))</f>
        <v>John</v>
      </c>
      <c r="I128" s="40"/>
      <c r="J128" s="40"/>
      <c r="K128" s="41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4"/>
      <c r="W128" s="44"/>
      <c r="X128" s="43"/>
      <c r="Y128" s="43"/>
      <c r="Z128" s="43"/>
      <c r="AA128" s="43"/>
      <c r="AB128" s="43"/>
      <c r="AC128" s="43"/>
      <c r="AD128" s="43"/>
      <c r="AE128" s="43"/>
      <c r="AF128" s="43"/>
    </row>
    <row r="129" spans="1:32" ht="15.75" thickBot="1" x14ac:dyDescent="0.3">
      <c r="A129" s="86">
        <v>129</v>
      </c>
      <c r="B129" s="86">
        <v>16</v>
      </c>
      <c r="C129" s="86" t="s">
        <v>367</v>
      </c>
      <c r="D129" s="86" t="s">
        <v>371</v>
      </c>
      <c r="E129" s="86" t="str">
        <f>INDEX(Owners!B:B,MATCH(C129,Owners!D:D,0))</f>
        <v>AJAX TREESDOWN</v>
      </c>
      <c r="F129" s="86" t="str">
        <f>INDEX(Owners!B:B,MATCH(D129,Owners!D:D,0))</f>
        <v>MICKY QUINN'S SHIRT</v>
      </c>
      <c r="G129" s="86" t="str">
        <f>INDEX(Owners!C:C,MATCH(C129,Owners!D:D,0))</f>
        <v xml:space="preserve">Jimmy     </v>
      </c>
      <c r="H129" s="86" t="str">
        <f>INDEX(Owners!C:C,MATCH(D129,Owners!D:D,0))</f>
        <v xml:space="preserve">Andy      </v>
      </c>
      <c r="I129" s="87"/>
      <c r="J129" s="87"/>
      <c r="K129" s="88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90"/>
      <c r="W129" s="90"/>
      <c r="X129" s="91"/>
      <c r="Y129" s="91"/>
      <c r="Z129" s="91"/>
      <c r="AA129" s="91"/>
      <c r="AB129" s="91"/>
      <c r="AC129" s="91"/>
      <c r="AD129" s="91"/>
      <c r="AE129" s="91"/>
      <c r="AF129" s="91"/>
    </row>
    <row r="130" spans="1:32" s="98" customFormat="1" x14ac:dyDescent="0.25">
      <c r="A130" s="92">
        <v>130</v>
      </c>
      <c r="B130" s="92">
        <v>17</v>
      </c>
      <c r="C130" s="92" t="s">
        <v>368</v>
      </c>
      <c r="D130" s="92" t="s">
        <v>375</v>
      </c>
      <c r="E130" s="92" t="str">
        <f>INDEX(Owners!B:B,MATCH(C130,Owners!D:D,0))</f>
        <v>THE JORDI GOMEZ LOVE-IN</v>
      </c>
      <c r="F130" s="92" t="str">
        <f>INDEX(Owners!B:B,MATCH(D130,Owners!D:D,0))</f>
        <v>JEAN PIERRE'S TAP INS</v>
      </c>
      <c r="G130" s="92" t="str">
        <f>INDEX(Owners!C:C,MATCH(C130,Owners!D:D,0))</f>
        <v xml:space="preserve">Griff     </v>
      </c>
      <c r="H130" s="92" t="str">
        <f>INDEX(Owners!C:C,MATCH(D130,Owners!D:D,0))</f>
        <v xml:space="preserve">Murph     </v>
      </c>
      <c r="I130" s="93"/>
      <c r="J130" s="93"/>
      <c r="K130" s="94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6"/>
      <c r="W130" s="96"/>
      <c r="X130" s="97"/>
      <c r="Y130" s="97"/>
      <c r="Z130" s="97"/>
      <c r="AA130" s="97"/>
      <c r="AB130" s="97"/>
      <c r="AC130" s="97"/>
      <c r="AD130" s="97"/>
      <c r="AE130" s="97"/>
      <c r="AF130" s="97"/>
    </row>
    <row r="131" spans="1:32" x14ac:dyDescent="0.25">
      <c r="A131" s="39">
        <v>131</v>
      </c>
      <c r="B131" s="39">
        <v>17</v>
      </c>
      <c r="C131" s="39" t="s">
        <v>374</v>
      </c>
      <c r="D131" s="39" t="s">
        <v>369</v>
      </c>
      <c r="E131" s="39" t="str">
        <f>INDEX(Owners!B:B,MATCH(C131,Owners!D:D,0))</f>
        <v>TOLLER BOYS 13</v>
      </c>
      <c r="F131" s="39" t="str">
        <f>INDEX(Owners!B:B,MATCH(D131,Owners!D:D,0))</f>
        <v>REAL MADRID ICULE UNITED</v>
      </c>
      <c r="G131" s="39" t="str">
        <f>INDEX(Owners!C:C,MATCH(C131,Owners!D:D,0))</f>
        <v xml:space="preserve">Paul      </v>
      </c>
      <c r="H131" s="39" t="str">
        <f>INDEX(Owners!C:C,MATCH(D131,Owners!D:D,0))</f>
        <v xml:space="preserve">Nig       </v>
      </c>
      <c r="I131" s="40"/>
      <c r="J131" s="40"/>
      <c r="K131" s="41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4"/>
      <c r="W131" s="44"/>
      <c r="X131" s="43"/>
      <c r="Y131" s="43"/>
      <c r="Z131" s="43"/>
      <c r="AA131" s="43"/>
      <c r="AB131" s="43"/>
      <c r="AC131" s="43"/>
      <c r="AD131" s="43"/>
      <c r="AE131" s="43"/>
      <c r="AF131" s="43"/>
    </row>
    <row r="132" spans="1:32" x14ac:dyDescent="0.25">
      <c r="A132" s="39">
        <v>132</v>
      </c>
      <c r="B132" s="39">
        <v>17</v>
      </c>
      <c r="C132" s="39" t="s">
        <v>377</v>
      </c>
      <c r="D132" s="39" t="s">
        <v>324</v>
      </c>
      <c r="E132" s="39" t="str">
        <f>INDEX(Owners!B:B,MATCH(C132,Owners!D:D,0))</f>
        <v>SPORTING ANATTYJACKET</v>
      </c>
      <c r="F132" s="39" t="str">
        <f>INDEX(Owners!B:B,MATCH(D132,Owners!D:D,0))</f>
        <v>SPORTING LESBIANS</v>
      </c>
      <c r="G132" s="39" t="str">
        <f>INDEX(Owners!C:C,MATCH(C132,Owners!D:D,0))</f>
        <v xml:space="preserve">Graham    </v>
      </c>
      <c r="H132" s="39" t="str">
        <f>INDEX(Owners!C:C,MATCH(D132,Owners!D:D,0))</f>
        <v xml:space="preserve">Fid       </v>
      </c>
      <c r="I132" s="40"/>
      <c r="J132" s="40"/>
      <c r="K132" s="41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4"/>
      <c r="W132" s="44"/>
      <c r="X132" s="43"/>
      <c r="Y132" s="43"/>
      <c r="Z132" s="43"/>
      <c r="AA132" s="43"/>
      <c r="AB132" s="43"/>
      <c r="AC132" s="43"/>
      <c r="AD132" s="43"/>
      <c r="AE132" s="43"/>
      <c r="AF132" s="43"/>
    </row>
    <row r="133" spans="1:32" x14ac:dyDescent="0.25">
      <c r="A133" s="39">
        <v>133</v>
      </c>
      <c r="B133" s="39">
        <v>17</v>
      </c>
      <c r="C133" s="39" t="s">
        <v>379</v>
      </c>
      <c r="D133" s="39" t="s">
        <v>381</v>
      </c>
      <c r="E133" s="39" t="str">
        <f>INDEX(Owners!B:B,MATCH(C133,Owners!D:D,0))</f>
        <v>EUXTON SOUTH END</v>
      </c>
      <c r="F133" s="39" t="str">
        <f>INDEX(Owners!B:B,MATCH(D133,Owners!D:D,0))</f>
        <v>SAINT JOHN'S</v>
      </c>
      <c r="G133" s="39" t="str">
        <f>INDEX(Owners!C:C,MATCH(C133,Owners!D:D,0))</f>
        <v xml:space="preserve">Antony    </v>
      </c>
      <c r="H133" s="39" t="str">
        <f>INDEX(Owners!C:C,MATCH(D133,Owners!D:D,0))</f>
        <v>John</v>
      </c>
      <c r="I133" s="40"/>
      <c r="J133" s="40"/>
      <c r="K133" s="41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4"/>
      <c r="W133" s="44"/>
      <c r="X133" s="43"/>
      <c r="Y133" s="43"/>
      <c r="Z133" s="43"/>
      <c r="AA133" s="43"/>
      <c r="AB133" s="43"/>
      <c r="AC133" s="43"/>
      <c r="AD133" s="43"/>
      <c r="AE133" s="43"/>
      <c r="AF133" s="43"/>
    </row>
    <row r="134" spans="1:32" x14ac:dyDescent="0.25">
      <c r="A134" s="39">
        <v>134</v>
      </c>
      <c r="B134" s="39">
        <v>17</v>
      </c>
      <c r="C134" s="39" t="s">
        <v>372</v>
      </c>
      <c r="D134" s="39" t="s">
        <v>367</v>
      </c>
      <c r="E134" s="39" t="str">
        <f>INDEX(Owners!B:B,MATCH(C134,Owners!D:D,0))</f>
        <v>MURDER ON ZIDANE'S FLOOR</v>
      </c>
      <c r="F134" s="39" t="str">
        <f>INDEX(Owners!B:B,MATCH(D134,Owners!D:D,0))</f>
        <v>AJAX TREESDOWN</v>
      </c>
      <c r="G134" s="39" t="str">
        <f>INDEX(Owners!C:C,MATCH(C134,Owners!D:D,0))</f>
        <v xml:space="preserve">Rob       </v>
      </c>
      <c r="H134" s="39" t="str">
        <f>INDEX(Owners!C:C,MATCH(D134,Owners!D:D,0))</f>
        <v xml:space="preserve">Jimmy     </v>
      </c>
      <c r="I134" s="40"/>
      <c r="J134" s="40"/>
      <c r="K134" s="41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4"/>
      <c r="W134" s="44"/>
      <c r="X134" s="43"/>
      <c r="Y134" s="43"/>
      <c r="Z134" s="43"/>
      <c r="AA134" s="43"/>
      <c r="AB134" s="43"/>
      <c r="AC134" s="43"/>
      <c r="AD134" s="43"/>
      <c r="AE134" s="43"/>
      <c r="AF134" s="43"/>
    </row>
    <row r="135" spans="1:32" x14ac:dyDescent="0.25">
      <c r="A135" s="39">
        <v>135</v>
      </c>
      <c r="B135" s="39">
        <v>17</v>
      </c>
      <c r="C135" s="39" t="s">
        <v>373</v>
      </c>
      <c r="D135" s="39" t="s">
        <v>376</v>
      </c>
      <c r="E135" s="39" t="str">
        <f>INDEX(Owners!B:B,MATCH(C135,Owners!D:D,0))</f>
        <v>LOCOMOTIVE LEIGHPZIG</v>
      </c>
      <c r="F135" s="39" t="str">
        <f>INDEX(Owners!B:B,MATCH(D135,Owners!D:D,0))</f>
        <v>FORTUNA DUFFLECOAT</v>
      </c>
      <c r="G135" s="39" t="str">
        <f>INDEX(Owners!C:C,MATCH(C135,Owners!D:D,0))</f>
        <v xml:space="preserve">Mo        </v>
      </c>
      <c r="H135" s="39" t="str">
        <f>INDEX(Owners!C:C,MATCH(D135,Owners!D:D,0))</f>
        <v xml:space="preserve">Jonny     </v>
      </c>
      <c r="I135" s="40"/>
      <c r="J135" s="40"/>
      <c r="K135" s="41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4"/>
      <c r="W135" s="44"/>
      <c r="X135" s="43"/>
      <c r="Y135" s="43"/>
      <c r="Z135" s="43"/>
      <c r="AA135" s="43"/>
      <c r="AB135" s="43"/>
      <c r="AC135" s="43"/>
      <c r="AD135" s="43"/>
      <c r="AE135" s="43"/>
      <c r="AF135" s="43"/>
    </row>
    <row r="136" spans="1:32" x14ac:dyDescent="0.25">
      <c r="A136" s="39">
        <v>136</v>
      </c>
      <c r="B136" s="39">
        <v>17</v>
      </c>
      <c r="C136" s="39" t="s">
        <v>378</v>
      </c>
      <c r="D136" s="39" t="s">
        <v>380</v>
      </c>
      <c r="E136" s="39" t="str">
        <f>INDEX(Owners!B:B,MATCH(C136,Owners!D:D,0))</f>
        <v>CHICAGO SAUSAGE KINGS</v>
      </c>
      <c r="F136" s="39" t="str">
        <f>INDEX(Owners!B:B,MATCH(D136,Owners!D:D,0))</f>
        <v>BREAST HOMAGE ALBION</v>
      </c>
      <c r="G136" s="39" t="str">
        <f>INDEX(Owners!C:C,MATCH(C136,Owners!D:D,0))</f>
        <v xml:space="preserve">Greeny    </v>
      </c>
      <c r="H136" s="39" t="str">
        <f>INDEX(Owners!C:C,MATCH(D136,Owners!D:D,0))</f>
        <v>Cluke</v>
      </c>
      <c r="I136" s="40"/>
      <c r="J136" s="40"/>
      <c r="K136" s="41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4"/>
      <c r="W136" s="44"/>
      <c r="X136" s="43"/>
      <c r="Y136" s="43"/>
      <c r="Z136" s="43"/>
      <c r="AA136" s="43"/>
      <c r="AB136" s="43"/>
      <c r="AC136" s="43"/>
      <c r="AD136" s="43"/>
      <c r="AE136" s="43"/>
      <c r="AF136" s="43"/>
    </row>
    <row r="137" spans="1:32" ht="15.75" thickBot="1" x14ac:dyDescent="0.3">
      <c r="A137" s="86">
        <v>137</v>
      </c>
      <c r="B137" s="86">
        <v>17</v>
      </c>
      <c r="C137" s="86" t="s">
        <v>370</v>
      </c>
      <c r="D137" s="86" t="s">
        <v>371</v>
      </c>
      <c r="E137" s="86" t="str">
        <f>INDEX(Owners!B:B,MATCH(C137,Owners!D:D,0))</f>
        <v>BRUSH IT, MUNCH, AND GAG BACK</v>
      </c>
      <c r="F137" s="86" t="str">
        <f>INDEX(Owners!B:B,MATCH(D137,Owners!D:D,0))</f>
        <v>MICKY QUINN'S SHIRT</v>
      </c>
      <c r="G137" s="86" t="str">
        <f>INDEX(Owners!C:C,MATCH(C137,Owners!D:D,0))</f>
        <v xml:space="preserve">Brad      </v>
      </c>
      <c r="H137" s="86" t="str">
        <f>INDEX(Owners!C:C,MATCH(D137,Owners!D:D,0))</f>
        <v xml:space="preserve">Andy      </v>
      </c>
      <c r="I137" s="87"/>
      <c r="J137" s="87"/>
      <c r="K137" s="88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90"/>
      <c r="W137" s="90"/>
      <c r="X137" s="91"/>
      <c r="Y137" s="91"/>
      <c r="Z137" s="91"/>
      <c r="AA137" s="91"/>
      <c r="AB137" s="91"/>
      <c r="AC137" s="91"/>
      <c r="AD137" s="91"/>
      <c r="AE137" s="91"/>
      <c r="AF137" s="91"/>
    </row>
    <row r="138" spans="1:32" s="98" customFormat="1" x14ac:dyDescent="0.25">
      <c r="A138" s="92">
        <v>138</v>
      </c>
      <c r="B138" s="92">
        <v>18</v>
      </c>
      <c r="C138" s="92" t="s">
        <v>375</v>
      </c>
      <c r="D138" s="92" t="s">
        <v>374</v>
      </c>
      <c r="E138" s="92" t="str">
        <f>INDEX(Owners!B:B,MATCH(C138,Owners!D:D,0))</f>
        <v>JEAN PIERRE'S TAP INS</v>
      </c>
      <c r="F138" s="92" t="str">
        <f>INDEX(Owners!B:B,MATCH(D138,Owners!D:D,0))</f>
        <v>TOLLER BOYS 13</v>
      </c>
      <c r="G138" s="92" t="str">
        <f>INDEX(Owners!C:C,MATCH(C138,Owners!D:D,0))</f>
        <v xml:space="preserve">Murph     </v>
      </c>
      <c r="H138" s="92" t="str">
        <f>INDEX(Owners!C:C,MATCH(D138,Owners!D:D,0))</f>
        <v xml:space="preserve">Paul      </v>
      </c>
      <c r="I138" s="93"/>
      <c r="J138" s="93"/>
      <c r="K138" s="94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6"/>
      <c r="W138" s="96"/>
      <c r="X138" s="97"/>
      <c r="Y138" s="97"/>
      <c r="Z138" s="97"/>
      <c r="AA138" s="97"/>
      <c r="AB138" s="97"/>
      <c r="AC138" s="97"/>
      <c r="AD138" s="97"/>
      <c r="AE138" s="97"/>
      <c r="AF138" s="97"/>
    </row>
    <row r="139" spans="1:32" x14ac:dyDescent="0.25">
      <c r="A139" s="39">
        <v>139</v>
      </c>
      <c r="B139" s="39">
        <v>18</v>
      </c>
      <c r="C139" s="39" t="s">
        <v>380</v>
      </c>
      <c r="D139" s="39" t="s">
        <v>370</v>
      </c>
      <c r="E139" s="39" t="str">
        <f>INDEX(Owners!B:B,MATCH(C139,Owners!D:D,0))</f>
        <v>BREAST HOMAGE ALBION</v>
      </c>
      <c r="F139" s="39" t="str">
        <f>INDEX(Owners!B:B,MATCH(D139,Owners!D:D,0))</f>
        <v>BRUSH IT, MUNCH, AND GAG BACK</v>
      </c>
      <c r="G139" s="39" t="str">
        <f>INDEX(Owners!C:C,MATCH(C139,Owners!D:D,0))</f>
        <v>Cluke</v>
      </c>
      <c r="H139" s="39" t="str">
        <f>INDEX(Owners!C:C,MATCH(D139,Owners!D:D,0))</f>
        <v xml:space="preserve">Brad      </v>
      </c>
      <c r="I139" s="40"/>
      <c r="J139" s="40"/>
      <c r="K139" s="41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4"/>
      <c r="W139" s="44"/>
      <c r="X139" s="43"/>
      <c r="Y139" s="43"/>
      <c r="Z139" s="43"/>
      <c r="AA139" s="43"/>
      <c r="AB139" s="43"/>
      <c r="AC139" s="43"/>
      <c r="AD139" s="43"/>
      <c r="AE139" s="43"/>
      <c r="AF139" s="43"/>
    </row>
    <row r="140" spans="1:32" x14ac:dyDescent="0.25">
      <c r="A140" s="39">
        <v>140</v>
      </c>
      <c r="B140" s="39">
        <v>18</v>
      </c>
      <c r="C140" s="39" t="s">
        <v>376</v>
      </c>
      <c r="D140" s="39" t="s">
        <v>378</v>
      </c>
      <c r="E140" s="39" t="str">
        <f>INDEX(Owners!B:B,MATCH(C140,Owners!D:D,0))</f>
        <v>FORTUNA DUFFLECOAT</v>
      </c>
      <c r="F140" s="39" t="str">
        <f>INDEX(Owners!B:B,MATCH(D140,Owners!D:D,0))</f>
        <v>CHICAGO SAUSAGE KINGS</v>
      </c>
      <c r="G140" s="39" t="str">
        <f>INDEX(Owners!C:C,MATCH(C140,Owners!D:D,0))</f>
        <v xml:space="preserve">Jonny     </v>
      </c>
      <c r="H140" s="39" t="str">
        <f>INDEX(Owners!C:C,MATCH(D140,Owners!D:D,0))</f>
        <v xml:space="preserve">Greeny    </v>
      </c>
      <c r="I140" s="40"/>
      <c r="J140" s="40"/>
      <c r="K140" s="41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4"/>
      <c r="W140" s="44"/>
      <c r="X140" s="43"/>
      <c r="Y140" s="43"/>
      <c r="Z140" s="43"/>
      <c r="AA140" s="43"/>
      <c r="AB140" s="43"/>
      <c r="AC140" s="43"/>
      <c r="AD140" s="43"/>
      <c r="AE140" s="43"/>
      <c r="AF140" s="43"/>
    </row>
    <row r="141" spans="1:32" x14ac:dyDescent="0.25">
      <c r="A141" s="39">
        <v>141</v>
      </c>
      <c r="B141" s="39">
        <v>18</v>
      </c>
      <c r="C141" s="39" t="s">
        <v>367</v>
      </c>
      <c r="D141" s="39" t="s">
        <v>373</v>
      </c>
      <c r="E141" s="39" t="str">
        <f>INDEX(Owners!B:B,MATCH(C141,Owners!D:D,0))</f>
        <v>AJAX TREESDOWN</v>
      </c>
      <c r="F141" s="39" t="str">
        <f>INDEX(Owners!B:B,MATCH(D141,Owners!D:D,0))</f>
        <v>LOCOMOTIVE LEIGHPZIG</v>
      </c>
      <c r="G141" s="39" t="str">
        <f>INDEX(Owners!C:C,MATCH(C141,Owners!D:D,0))</f>
        <v xml:space="preserve">Jimmy     </v>
      </c>
      <c r="H141" s="39" t="str">
        <f>INDEX(Owners!C:C,MATCH(D141,Owners!D:D,0))</f>
        <v xml:space="preserve">Mo        </v>
      </c>
      <c r="I141" s="40"/>
      <c r="J141" s="40"/>
      <c r="K141" s="41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4"/>
      <c r="W141" s="44"/>
      <c r="X141" s="43"/>
      <c r="Y141" s="43"/>
      <c r="Z141" s="43"/>
      <c r="AA141" s="43"/>
      <c r="AB141" s="43"/>
      <c r="AC141" s="43"/>
      <c r="AD141" s="43"/>
      <c r="AE141" s="43"/>
      <c r="AF141" s="43"/>
    </row>
    <row r="142" spans="1:32" x14ac:dyDescent="0.25">
      <c r="A142" s="39">
        <v>142</v>
      </c>
      <c r="B142" s="39">
        <v>18</v>
      </c>
      <c r="C142" s="39" t="s">
        <v>381</v>
      </c>
      <c r="D142" s="39" t="s">
        <v>372</v>
      </c>
      <c r="E142" s="39" t="str">
        <f>INDEX(Owners!B:B,MATCH(C142,Owners!D:D,0))</f>
        <v>SAINT JOHN'S</v>
      </c>
      <c r="F142" s="39" t="str">
        <f>INDEX(Owners!B:B,MATCH(D142,Owners!D:D,0))</f>
        <v>MURDER ON ZIDANE'S FLOOR</v>
      </c>
      <c r="G142" s="39" t="str">
        <f>INDEX(Owners!C:C,MATCH(C142,Owners!D:D,0))</f>
        <v>John</v>
      </c>
      <c r="H142" s="39" t="str">
        <f>INDEX(Owners!C:C,MATCH(D142,Owners!D:D,0))</f>
        <v xml:space="preserve">Rob       </v>
      </c>
      <c r="I142" s="40"/>
      <c r="J142" s="40"/>
      <c r="K142" s="41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4"/>
      <c r="W142" s="44"/>
      <c r="X142" s="43"/>
      <c r="Y142" s="43"/>
      <c r="Z142" s="43"/>
      <c r="AA142" s="43"/>
      <c r="AB142" s="43"/>
      <c r="AC142" s="43"/>
      <c r="AD142" s="43"/>
      <c r="AE142" s="43"/>
      <c r="AF142" s="43"/>
    </row>
    <row r="143" spans="1:32" x14ac:dyDescent="0.25">
      <c r="A143" s="39">
        <v>143</v>
      </c>
      <c r="B143" s="39">
        <v>18</v>
      </c>
      <c r="C143" s="39" t="s">
        <v>324</v>
      </c>
      <c r="D143" s="39" t="s">
        <v>379</v>
      </c>
      <c r="E143" s="39" t="str">
        <f>INDEX(Owners!B:B,MATCH(C143,Owners!D:D,0))</f>
        <v>SPORTING LESBIANS</v>
      </c>
      <c r="F143" s="39" t="str">
        <f>INDEX(Owners!B:B,MATCH(D143,Owners!D:D,0))</f>
        <v>EUXTON SOUTH END</v>
      </c>
      <c r="G143" s="39" t="str">
        <f>INDEX(Owners!C:C,MATCH(C143,Owners!D:D,0))</f>
        <v xml:space="preserve">Fid       </v>
      </c>
      <c r="H143" s="39" t="str">
        <f>INDEX(Owners!C:C,MATCH(D143,Owners!D:D,0))</f>
        <v xml:space="preserve">Antony    </v>
      </c>
      <c r="I143" s="40"/>
      <c r="J143" s="40"/>
      <c r="K143" s="41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4"/>
      <c r="W143" s="44"/>
      <c r="X143" s="43"/>
      <c r="Y143" s="43"/>
      <c r="Z143" s="43"/>
      <c r="AA143" s="43"/>
      <c r="AB143" s="43"/>
      <c r="AC143" s="43"/>
      <c r="AD143" s="43"/>
      <c r="AE143" s="43"/>
      <c r="AF143" s="43"/>
    </row>
    <row r="144" spans="1:32" x14ac:dyDescent="0.25">
      <c r="A144" s="39">
        <v>144</v>
      </c>
      <c r="B144" s="39">
        <v>18</v>
      </c>
      <c r="C144" s="39" t="s">
        <v>369</v>
      </c>
      <c r="D144" s="39" t="s">
        <v>377</v>
      </c>
      <c r="E144" s="39" t="str">
        <f>INDEX(Owners!B:B,MATCH(C144,Owners!D:D,0))</f>
        <v>REAL MADRID ICULE UNITED</v>
      </c>
      <c r="F144" s="39" t="str">
        <f>INDEX(Owners!B:B,MATCH(D144,Owners!D:D,0))</f>
        <v>SPORTING ANATTYJACKET</v>
      </c>
      <c r="G144" s="39" t="str">
        <f>INDEX(Owners!C:C,MATCH(C144,Owners!D:D,0))</f>
        <v xml:space="preserve">Nig       </v>
      </c>
      <c r="H144" s="39" t="str">
        <f>INDEX(Owners!C:C,MATCH(D144,Owners!D:D,0))</f>
        <v xml:space="preserve">Graham    </v>
      </c>
      <c r="I144" s="40"/>
      <c r="J144" s="40"/>
      <c r="K144" s="41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4"/>
      <c r="W144" s="44"/>
      <c r="X144" s="43"/>
      <c r="Y144" s="43"/>
      <c r="Z144" s="43"/>
      <c r="AA144" s="43"/>
      <c r="AB144" s="43"/>
      <c r="AC144" s="43"/>
      <c r="AD144" s="43"/>
      <c r="AE144" s="43"/>
      <c r="AF144" s="43"/>
    </row>
    <row r="145" spans="1:32" ht="15.75" thickBot="1" x14ac:dyDescent="0.3">
      <c r="A145" s="86">
        <v>145</v>
      </c>
      <c r="B145" s="86">
        <v>18</v>
      </c>
      <c r="C145" s="86" t="s">
        <v>371</v>
      </c>
      <c r="D145" s="86" t="s">
        <v>368</v>
      </c>
      <c r="E145" s="86" t="str">
        <f>INDEX(Owners!B:B,MATCH(C145,Owners!D:D,0))</f>
        <v>MICKY QUINN'S SHIRT</v>
      </c>
      <c r="F145" s="86" t="str">
        <f>INDEX(Owners!B:B,MATCH(D145,Owners!D:D,0))</f>
        <v>THE JORDI GOMEZ LOVE-IN</v>
      </c>
      <c r="G145" s="86" t="str">
        <f>INDEX(Owners!C:C,MATCH(C145,Owners!D:D,0))</f>
        <v xml:space="preserve">Andy      </v>
      </c>
      <c r="H145" s="86" t="str">
        <f>INDEX(Owners!C:C,MATCH(D145,Owners!D:D,0))</f>
        <v xml:space="preserve">Griff     </v>
      </c>
      <c r="I145" s="87"/>
      <c r="J145" s="87"/>
      <c r="K145" s="88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90"/>
      <c r="W145" s="90"/>
      <c r="X145" s="91"/>
      <c r="Y145" s="91"/>
      <c r="Z145" s="91"/>
      <c r="AA145" s="91"/>
      <c r="AB145" s="91"/>
      <c r="AC145" s="91"/>
      <c r="AD145" s="91"/>
      <c r="AE145" s="91"/>
      <c r="AF145" s="91"/>
    </row>
    <row r="146" spans="1:32" s="98" customFormat="1" x14ac:dyDescent="0.25">
      <c r="A146" s="92">
        <v>146</v>
      </c>
      <c r="B146" s="92">
        <v>19</v>
      </c>
      <c r="C146" s="92" t="s">
        <v>374</v>
      </c>
      <c r="D146" s="92" t="s">
        <v>368</v>
      </c>
      <c r="E146" s="92" t="str">
        <f>INDEX(Owners!B:B,MATCH(C146,Owners!D:D,0))</f>
        <v>TOLLER BOYS 13</v>
      </c>
      <c r="F146" s="92" t="str">
        <f>INDEX(Owners!B:B,MATCH(D146,Owners!D:D,0))</f>
        <v>THE JORDI GOMEZ LOVE-IN</v>
      </c>
      <c r="G146" s="92" t="str">
        <f>INDEX(Owners!C:C,MATCH(C146,Owners!D:D,0))</f>
        <v xml:space="preserve">Paul      </v>
      </c>
      <c r="H146" s="92" t="str">
        <f>INDEX(Owners!C:C,MATCH(D146,Owners!D:D,0))</f>
        <v xml:space="preserve">Griff     </v>
      </c>
      <c r="I146" s="93"/>
      <c r="J146" s="93"/>
      <c r="K146" s="94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6"/>
      <c r="W146" s="96"/>
      <c r="X146" s="97"/>
      <c r="Y146" s="97"/>
      <c r="Z146" s="97"/>
      <c r="AA146" s="97"/>
      <c r="AB146" s="97"/>
      <c r="AC146" s="97"/>
      <c r="AD146" s="97"/>
      <c r="AE146" s="97"/>
      <c r="AF146" s="97"/>
    </row>
    <row r="147" spans="1:32" x14ac:dyDescent="0.25">
      <c r="A147" s="39">
        <v>147</v>
      </c>
      <c r="B147" s="39">
        <v>19</v>
      </c>
      <c r="C147" s="39" t="s">
        <v>377</v>
      </c>
      <c r="D147" s="39" t="s">
        <v>375</v>
      </c>
      <c r="E147" s="39" t="str">
        <f>INDEX(Owners!B:B,MATCH(C147,Owners!D:D,0))</f>
        <v>SPORTING ANATTYJACKET</v>
      </c>
      <c r="F147" s="39" t="str">
        <f>INDEX(Owners!B:B,MATCH(D147,Owners!D:D,0))</f>
        <v>JEAN PIERRE'S TAP INS</v>
      </c>
      <c r="G147" s="39" t="str">
        <f>INDEX(Owners!C:C,MATCH(C147,Owners!D:D,0))</f>
        <v xml:space="preserve">Graham    </v>
      </c>
      <c r="H147" s="39" t="str">
        <f>INDEX(Owners!C:C,MATCH(D147,Owners!D:D,0))</f>
        <v xml:space="preserve">Murph     </v>
      </c>
      <c r="I147" s="40"/>
      <c r="J147" s="40"/>
      <c r="K147" s="41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4"/>
      <c r="W147" s="44"/>
      <c r="X147" s="43"/>
      <c r="Y147" s="43"/>
      <c r="Z147" s="43"/>
      <c r="AA147" s="43"/>
      <c r="AB147" s="43"/>
      <c r="AC147" s="43"/>
      <c r="AD147" s="43"/>
      <c r="AE147" s="43"/>
      <c r="AF147" s="43"/>
    </row>
    <row r="148" spans="1:32" x14ac:dyDescent="0.25">
      <c r="A148" s="39">
        <v>148</v>
      </c>
      <c r="B148" s="39">
        <v>19</v>
      </c>
      <c r="C148" s="39" t="s">
        <v>379</v>
      </c>
      <c r="D148" s="39" t="s">
        <v>369</v>
      </c>
      <c r="E148" s="39" t="str">
        <f>INDEX(Owners!B:B,MATCH(C148,Owners!D:D,0))</f>
        <v>EUXTON SOUTH END</v>
      </c>
      <c r="F148" s="39" t="str">
        <f>INDEX(Owners!B:B,MATCH(D148,Owners!D:D,0))</f>
        <v>REAL MADRID ICULE UNITED</v>
      </c>
      <c r="G148" s="39" t="str">
        <f>INDEX(Owners!C:C,MATCH(C148,Owners!D:D,0))</f>
        <v xml:space="preserve">Antony    </v>
      </c>
      <c r="H148" s="39" t="str">
        <f>INDEX(Owners!C:C,MATCH(D148,Owners!D:D,0))</f>
        <v xml:space="preserve">Nig       </v>
      </c>
      <c r="I148" s="40"/>
      <c r="J148" s="40"/>
      <c r="K148" s="41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4"/>
      <c r="W148" s="44"/>
      <c r="X148" s="43"/>
      <c r="Y148" s="43"/>
      <c r="Z148" s="43"/>
      <c r="AA148" s="43"/>
      <c r="AB148" s="43"/>
      <c r="AC148" s="43"/>
      <c r="AD148" s="43"/>
      <c r="AE148" s="43"/>
      <c r="AF148" s="43"/>
    </row>
    <row r="149" spans="1:32" x14ac:dyDescent="0.25">
      <c r="A149" s="39">
        <v>149</v>
      </c>
      <c r="B149" s="39">
        <v>19</v>
      </c>
      <c r="C149" s="39" t="s">
        <v>372</v>
      </c>
      <c r="D149" s="39" t="s">
        <v>324</v>
      </c>
      <c r="E149" s="39" t="str">
        <f>INDEX(Owners!B:B,MATCH(C149,Owners!D:D,0))</f>
        <v>MURDER ON ZIDANE'S FLOOR</v>
      </c>
      <c r="F149" s="39" t="str">
        <f>INDEX(Owners!B:B,MATCH(D149,Owners!D:D,0))</f>
        <v>SPORTING LESBIANS</v>
      </c>
      <c r="G149" s="39" t="str">
        <f>INDEX(Owners!C:C,MATCH(C149,Owners!D:D,0))</f>
        <v xml:space="preserve">Rob       </v>
      </c>
      <c r="H149" s="39" t="str">
        <f>INDEX(Owners!C:C,MATCH(D149,Owners!D:D,0))</f>
        <v xml:space="preserve">Fid       </v>
      </c>
      <c r="I149" s="40"/>
      <c r="J149" s="40"/>
      <c r="K149" s="41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4"/>
      <c r="W149" s="44"/>
      <c r="X149" s="43"/>
      <c r="Y149" s="43"/>
      <c r="Z149" s="43"/>
      <c r="AA149" s="43"/>
      <c r="AB149" s="43"/>
      <c r="AC149" s="43"/>
      <c r="AD149" s="43"/>
      <c r="AE149" s="43"/>
      <c r="AF149" s="43"/>
    </row>
    <row r="150" spans="1:32" x14ac:dyDescent="0.25">
      <c r="A150" s="39">
        <v>150</v>
      </c>
      <c r="B150" s="39">
        <v>19</v>
      </c>
      <c r="C150" s="39" t="s">
        <v>373</v>
      </c>
      <c r="D150" s="39" t="s">
        <v>381</v>
      </c>
      <c r="E150" s="39" t="str">
        <f>INDEX(Owners!B:B,MATCH(C150,Owners!D:D,0))</f>
        <v>LOCOMOTIVE LEIGHPZIG</v>
      </c>
      <c r="F150" s="39" t="str">
        <f>INDEX(Owners!B:B,MATCH(D150,Owners!D:D,0))</f>
        <v>SAINT JOHN'S</v>
      </c>
      <c r="G150" s="39" t="str">
        <f>INDEX(Owners!C:C,MATCH(C150,Owners!D:D,0))</f>
        <v xml:space="preserve">Mo        </v>
      </c>
      <c r="H150" s="39" t="str">
        <f>INDEX(Owners!C:C,MATCH(D150,Owners!D:D,0))</f>
        <v>John</v>
      </c>
      <c r="I150" s="40"/>
      <c r="J150" s="40"/>
      <c r="K150" s="41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4"/>
      <c r="W150" s="44"/>
      <c r="X150" s="43"/>
      <c r="Y150" s="43"/>
      <c r="Z150" s="43"/>
      <c r="AA150" s="43"/>
      <c r="AB150" s="43"/>
      <c r="AC150" s="43"/>
      <c r="AD150" s="43"/>
      <c r="AE150" s="43"/>
      <c r="AF150" s="43"/>
    </row>
    <row r="151" spans="1:32" x14ac:dyDescent="0.25">
      <c r="A151" s="39">
        <v>151</v>
      </c>
      <c r="B151" s="39">
        <v>19</v>
      </c>
      <c r="C151" s="39" t="s">
        <v>378</v>
      </c>
      <c r="D151" s="39" t="s">
        <v>367</v>
      </c>
      <c r="E151" s="39" t="str">
        <f>INDEX(Owners!B:B,MATCH(C151,Owners!D:D,0))</f>
        <v>CHICAGO SAUSAGE KINGS</v>
      </c>
      <c r="F151" s="39" t="str">
        <f>INDEX(Owners!B:B,MATCH(D151,Owners!D:D,0))</f>
        <v>AJAX TREESDOWN</v>
      </c>
      <c r="G151" s="39" t="str">
        <f>INDEX(Owners!C:C,MATCH(C151,Owners!D:D,0))</f>
        <v xml:space="preserve">Greeny    </v>
      </c>
      <c r="H151" s="39" t="str">
        <f>INDEX(Owners!C:C,MATCH(D151,Owners!D:D,0))</f>
        <v xml:space="preserve">Jimmy     </v>
      </c>
      <c r="I151" s="40"/>
      <c r="J151" s="40"/>
      <c r="K151" s="41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4"/>
      <c r="W151" s="44"/>
      <c r="X151" s="43"/>
      <c r="Y151" s="43"/>
      <c r="Z151" s="43"/>
      <c r="AA151" s="43"/>
      <c r="AB151" s="43"/>
      <c r="AC151" s="43"/>
      <c r="AD151" s="43"/>
      <c r="AE151" s="43"/>
      <c r="AF151" s="43"/>
    </row>
    <row r="152" spans="1:32" x14ac:dyDescent="0.25">
      <c r="A152" s="39">
        <v>152</v>
      </c>
      <c r="B152" s="39">
        <v>19</v>
      </c>
      <c r="C152" s="39" t="s">
        <v>370</v>
      </c>
      <c r="D152" s="39" t="s">
        <v>376</v>
      </c>
      <c r="E152" s="39" t="str">
        <f>INDEX(Owners!B:B,MATCH(C152,Owners!D:D,0))</f>
        <v>BRUSH IT, MUNCH, AND GAG BACK</v>
      </c>
      <c r="F152" s="39" t="str">
        <f>INDEX(Owners!B:B,MATCH(D152,Owners!D:D,0))</f>
        <v>FORTUNA DUFFLECOAT</v>
      </c>
      <c r="G152" s="39" t="str">
        <f>INDEX(Owners!C:C,MATCH(C152,Owners!D:D,0))</f>
        <v xml:space="preserve">Brad      </v>
      </c>
      <c r="H152" s="39" t="str">
        <f>INDEX(Owners!C:C,MATCH(D152,Owners!D:D,0))</f>
        <v xml:space="preserve">Jonny     </v>
      </c>
      <c r="I152" s="40"/>
      <c r="J152" s="40"/>
      <c r="K152" s="41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4"/>
      <c r="W152" s="44"/>
      <c r="X152" s="43"/>
      <c r="Y152" s="43"/>
      <c r="Z152" s="43"/>
      <c r="AA152" s="43"/>
      <c r="AB152" s="43"/>
      <c r="AC152" s="43"/>
      <c r="AD152" s="43"/>
      <c r="AE152" s="43"/>
      <c r="AF152" s="43"/>
    </row>
    <row r="153" spans="1:32" ht="15.75" thickBot="1" x14ac:dyDescent="0.3">
      <c r="A153" s="86">
        <v>153</v>
      </c>
      <c r="B153" s="86">
        <v>19</v>
      </c>
      <c r="C153" s="86" t="s">
        <v>380</v>
      </c>
      <c r="D153" s="86" t="s">
        <v>371</v>
      </c>
      <c r="E153" s="86" t="str">
        <f>INDEX(Owners!B:B,MATCH(C153,Owners!D:D,0))</f>
        <v>BREAST HOMAGE ALBION</v>
      </c>
      <c r="F153" s="86" t="str">
        <f>INDEX(Owners!B:B,MATCH(D153,Owners!D:D,0))</f>
        <v>MICKY QUINN'S SHIRT</v>
      </c>
      <c r="G153" s="86" t="str">
        <f>INDEX(Owners!C:C,MATCH(C153,Owners!D:D,0))</f>
        <v>Cluke</v>
      </c>
      <c r="H153" s="86" t="str">
        <f>INDEX(Owners!C:C,MATCH(D153,Owners!D:D,0))</f>
        <v xml:space="preserve">Andy      </v>
      </c>
      <c r="I153" s="87"/>
      <c r="J153" s="87"/>
      <c r="K153" s="88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90"/>
      <c r="W153" s="90"/>
      <c r="X153" s="91"/>
      <c r="Y153" s="91"/>
      <c r="Z153" s="91"/>
      <c r="AA153" s="91"/>
      <c r="AB153" s="91"/>
      <c r="AC153" s="91"/>
      <c r="AD153" s="91"/>
      <c r="AE153" s="91"/>
      <c r="AF153" s="91"/>
    </row>
    <row r="154" spans="1:32" s="98" customFormat="1" x14ac:dyDescent="0.25">
      <c r="A154" s="92">
        <v>154</v>
      </c>
      <c r="B154" s="92">
        <v>20</v>
      </c>
      <c r="C154" s="92" t="s">
        <v>375</v>
      </c>
      <c r="D154" s="92" t="s">
        <v>379</v>
      </c>
      <c r="E154" s="92" t="str">
        <f>INDEX(Owners!B:B,MATCH(C154,Owners!D:D,0))</f>
        <v>JEAN PIERRE'S TAP INS</v>
      </c>
      <c r="F154" s="92" t="str">
        <f>INDEX(Owners!B:B,MATCH(D154,Owners!D:D,0))</f>
        <v>EUXTON SOUTH END</v>
      </c>
      <c r="G154" s="92" t="str">
        <f>INDEX(Owners!C:C,MATCH(C154,Owners!D:D,0))</f>
        <v xml:space="preserve">Murph     </v>
      </c>
      <c r="H154" s="92" t="str">
        <f>INDEX(Owners!C:C,MATCH(D154,Owners!D:D,0))</f>
        <v xml:space="preserve">Antony    </v>
      </c>
      <c r="I154" s="93"/>
      <c r="J154" s="93"/>
      <c r="K154" s="94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6"/>
      <c r="W154" s="96"/>
      <c r="X154" s="97"/>
      <c r="Y154" s="97"/>
      <c r="Z154" s="97"/>
      <c r="AA154" s="97"/>
      <c r="AB154" s="97"/>
      <c r="AC154" s="97"/>
      <c r="AD154" s="97"/>
      <c r="AE154" s="97"/>
      <c r="AF154" s="97"/>
    </row>
    <row r="155" spans="1:32" x14ac:dyDescent="0.25">
      <c r="A155" s="39">
        <v>155</v>
      </c>
      <c r="B155" s="39">
        <v>20</v>
      </c>
      <c r="C155" s="39" t="s">
        <v>368</v>
      </c>
      <c r="D155" s="39" t="s">
        <v>377</v>
      </c>
      <c r="E155" s="39" t="str">
        <f>INDEX(Owners!B:B,MATCH(C155,Owners!D:D,0))</f>
        <v>THE JORDI GOMEZ LOVE-IN</v>
      </c>
      <c r="F155" s="39" t="str">
        <f>INDEX(Owners!B:B,MATCH(D155,Owners!D:D,0))</f>
        <v>SPORTING ANATTYJACKET</v>
      </c>
      <c r="G155" s="39" t="str">
        <f>INDEX(Owners!C:C,MATCH(C155,Owners!D:D,0))</f>
        <v xml:space="preserve">Griff     </v>
      </c>
      <c r="H155" s="39" t="str">
        <f>INDEX(Owners!C:C,MATCH(D155,Owners!D:D,0))</f>
        <v xml:space="preserve">Graham    </v>
      </c>
      <c r="I155" s="40"/>
      <c r="J155" s="40"/>
      <c r="K155" s="41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4"/>
      <c r="W155" s="44"/>
      <c r="X155" s="43"/>
      <c r="Y155" s="43"/>
      <c r="Z155" s="43"/>
      <c r="AA155" s="43"/>
      <c r="AB155" s="43"/>
      <c r="AC155" s="43"/>
      <c r="AD155" s="43"/>
      <c r="AE155" s="43"/>
      <c r="AF155" s="43"/>
    </row>
    <row r="156" spans="1:32" x14ac:dyDescent="0.25">
      <c r="A156" s="39">
        <v>156</v>
      </c>
      <c r="B156" s="39">
        <v>20</v>
      </c>
      <c r="C156" s="39" t="s">
        <v>376</v>
      </c>
      <c r="D156" s="39" t="s">
        <v>380</v>
      </c>
      <c r="E156" s="39" t="str">
        <f>INDEX(Owners!B:B,MATCH(C156,Owners!D:D,0))</f>
        <v>FORTUNA DUFFLECOAT</v>
      </c>
      <c r="F156" s="39" t="str">
        <f>INDEX(Owners!B:B,MATCH(D156,Owners!D:D,0))</f>
        <v>BREAST HOMAGE ALBION</v>
      </c>
      <c r="G156" s="39" t="str">
        <f>INDEX(Owners!C:C,MATCH(C156,Owners!D:D,0))</f>
        <v xml:space="preserve">Jonny     </v>
      </c>
      <c r="H156" s="39" t="str">
        <f>INDEX(Owners!C:C,MATCH(D156,Owners!D:D,0))</f>
        <v>Cluke</v>
      </c>
      <c r="I156" s="40"/>
      <c r="J156" s="40"/>
      <c r="K156" s="41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4"/>
      <c r="W156" s="44"/>
      <c r="X156" s="43"/>
      <c r="Y156" s="43"/>
      <c r="Z156" s="43"/>
      <c r="AA156" s="43"/>
      <c r="AB156" s="43"/>
      <c r="AC156" s="43"/>
      <c r="AD156" s="43"/>
      <c r="AE156" s="43"/>
      <c r="AF156" s="43"/>
    </row>
    <row r="157" spans="1:32" x14ac:dyDescent="0.25">
      <c r="A157" s="39">
        <v>157</v>
      </c>
      <c r="B157" s="39">
        <v>20</v>
      </c>
      <c r="C157" s="39" t="s">
        <v>367</v>
      </c>
      <c r="D157" s="39" t="s">
        <v>370</v>
      </c>
      <c r="E157" s="39" t="str">
        <f>INDEX(Owners!B:B,MATCH(C157,Owners!D:D,0))</f>
        <v>AJAX TREESDOWN</v>
      </c>
      <c r="F157" s="39" t="str">
        <f>INDEX(Owners!B:B,MATCH(D157,Owners!D:D,0))</f>
        <v>BRUSH IT, MUNCH, AND GAG BACK</v>
      </c>
      <c r="G157" s="39" t="str">
        <f>INDEX(Owners!C:C,MATCH(C157,Owners!D:D,0))</f>
        <v xml:space="preserve">Jimmy     </v>
      </c>
      <c r="H157" s="39" t="str">
        <f>INDEX(Owners!C:C,MATCH(D157,Owners!D:D,0))</f>
        <v xml:space="preserve">Brad      </v>
      </c>
      <c r="I157" s="40"/>
      <c r="J157" s="40"/>
      <c r="K157" s="41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4"/>
      <c r="W157" s="44"/>
      <c r="X157" s="43"/>
      <c r="Y157" s="43"/>
      <c r="Z157" s="43"/>
      <c r="AA157" s="43"/>
      <c r="AB157" s="43"/>
      <c r="AC157" s="43"/>
      <c r="AD157" s="43"/>
      <c r="AE157" s="43"/>
      <c r="AF157" s="43"/>
    </row>
    <row r="158" spans="1:32" x14ac:dyDescent="0.25">
      <c r="A158" s="39">
        <v>158</v>
      </c>
      <c r="B158" s="39">
        <v>20</v>
      </c>
      <c r="C158" s="39" t="s">
        <v>381</v>
      </c>
      <c r="D158" s="39" t="s">
        <v>378</v>
      </c>
      <c r="E158" s="39" t="str">
        <f>INDEX(Owners!B:B,MATCH(C158,Owners!D:D,0))</f>
        <v>SAINT JOHN'S</v>
      </c>
      <c r="F158" s="39" t="str">
        <f>INDEX(Owners!B:B,MATCH(D158,Owners!D:D,0))</f>
        <v>CHICAGO SAUSAGE KINGS</v>
      </c>
      <c r="G158" s="39" t="str">
        <f>INDEX(Owners!C:C,MATCH(C158,Owners!D:D,0))</f>
        <v>John</v>
      </c>
      <c r="H158" s="39" t="str">
        <f>INDEX(Owners!C:C,MATCH(D158,Owners!D:D,0))</f>
        <v xml:space="preserve">Greeny    </v>
      </c>
      <c r="I158" s="40"/>
      <c r="J158" s="40"/>
      <c r="K158" s="41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4"/>
      <c r="W158" s="44"/>
      <c r="X158" s="43"/>
      <c r="Y158" s="43"/>
      <c r="Z158" s="43"/>
      <c r="AA158" s="43"/>
      <c r="AB158" s="43"/>
      <c r="AC158" s="43"/>
      <c r="AD158" s="43"/>
      <c r="AE158" s="43"/>
      <c r="AF158" s="43"/>
    </row>
    <row r="159" spans="1:32" x14ac:dyDescent="0.25">
      <c r="A159" s="39">
        <v>159</v>
      </c>
      <c r="B159" s="39">
        <v>20</v>
      </c>
      <c r="C159" s="39" t="s">
        <v>324</v>
      </c>
      <c r="D159" s="39" t="s">
        <v>373</v>
      </c>
      <c r="E159" s="39" t="str">
        <f>INDEX(Owners!B:B,MATCH(C159,Owners!D:D,0))</f>
        <v>SPORTING LESBIANS</v>
      </c>
      <c r="F159" s="39" t="str">
        <f>INDEX(Owners!B:B,MATCH(D159,Owners!D:D,0))</f>
        <v>LOCOMOTIVE LEIGHPZIG</v>
      </c>
      <c r="G159" s="39" t="str">
        <f>INDEX(Owners!C:C,MATCH(C159,Owners!D:D,0))</f>
        <v xml:space="preserve">Fid       </v>
      </c>
      <c r="H159" s="39" t="str">
        <f>INDEX(Owners!C:C,MATCH(D159,Owners!D:D,0))</f>
        <v xml:space="preserve">Mo        </v>
      </c>
      <c r="I159" s="40"/>
      <c r="J159" s="40"/>
      <c r="K159" s="41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4"/>
      <c r="W159" s="44"/>
      <c r="X159" s="43"/>
      <c r="Y159" s="43"/>
      <c r="Z159" s="43"/>
      <c r="AA159" s="43"/>
      <c r="AB159" s="43"/>
      <c r="AC159" s="43"/>
      <c r="AD159" s="43"/>
      <c r="AE159" s="43"/>
      <c r="AF159" s="43"/>
    </row>
    <row r="160" spans="1:32" x14ac:dyDescent="0.25">
      <c r="A160" s="39">
        <v>160</v>
      </c>
      <c r="B160" s="39">
        <v>20</v>
      </c>
      <c r="C160" s="39" t="s">
        <v>369</v>
      </c>
      <c r="D160" s="39" t="s">
        <v>372</v>
      </c>
      <c r="E160" s="39" t="str">
        <f>INDEX(Owners!B:B,MATCH(C160,Owners!D:D,0))</f>
        <v>REAL MADRID ICULE UNITED</v>
      </c>
      <c r="F160" s="39" t="str">
        <f>INDEX(Owners!B:B,MATCH(D160,Owners!D:D,0))</f>
        <v>MURDER ON ZIDANE'S FLOOR</v>
      </c>
      <c r="G160" s="39" t="str">
        <f>INDEX(Owners!C:C,MATCH(C160,Owners!D:D,0))</f>
        <v xml:space="preserve">Nig       </v>
      </c>
      <c r="H160" s="39" t="str">
        <f>INDEX(Owners!C:C,MATCH(D160,Owners!D:D,0))</f>
        <v xml:space="preserve">Rob       </v>
      </c>
      <c r="I160" s="40"/>
      <c r="J160" s="40"/>
      <c r="K160" s="41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4"/>
      <c r="W160" s="44"/>
      <c r="X160" s="43"/>
      <c r="Y160" s="43"/>
      <c r="Z160" s="43"/>
      <c r="AA160" s="43"/>
      <c r="AB160" s="43"/>
      <c r="AC160" s="43"/>
      <c r="AD160" s="43"/>
      <c r="AE160" s="43"/>
      <c r="AF160" s="43"/>
    </row>
    <row r="161" spans="1:32" ht="15.75" thickBot="1" x14ac:dyDescent="0.3">
      <c r="A161" s="86">
        <v>161</v>
      </c>
      <c r="B161" s="86">
        <v>20</v>
      </c>
      <c r="C161" s="86" t="s">
        <v>371</v>
      </c>
      <c r="D161" s="86" t="s">
        <v>374</v>
      </c>
      <c r="E161" s="86" t="str">
        <f>INDEX(Owners!B:B,MATCH(C161,Owners!D:D,0))</f>
        <v>MICKY QUINN'S SHIRT</v>
      </c>
      <c r="F161" s="86" t="str">
        <f>INDEX(Owners!B:B,MATCH(D161,Owners!D:D,0))</f>
        <v>TOLLER BOYS 13</v>
      </c>
      <c r="G161" s="86" t="str">
        <f>INDEX(Owners!C:C,MATCH(C161,Owners!D:D,0))</f>
        <v xml:space="preserve">Andy      </v>
      </c>
      <c r="H161" s="86" t="str">
        <f>INDEX(Owners!C:C,MATCH(D161,Owners!D:D,0))</f>
        <v xml:space="preserve">Paul      </v>
      </c>
      <c r="I161" s="87"/>
      <c r="J161" s="87"/>
      <c r="K161" s="88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90"/>
      <c r="W161" s="90"/>
      <c r="X161" s="91"/>
      <c r="Y161" s="91"/>
      <c r="Z161" s="91"/>
      <c r="AA161" s="91"/>
      <c r="AB161" s="91"/>
      <c r="AC161" s="91"/>
      <c r="AD161" s="91"/>
      <c r="AE161" s="91"/>
      <c r="AF161" s="91"/>
    </row>
    <row r="162" spans="1:32" s="98" customFormat="1" x14ac:dyDescent="0.25">
      <c r="A162" s="92">
        <v>162</v>
      </c>
      <c r="B162" s="92">
        <v>21</v>
      </c>
      <c r="C162" s="92" t="s">
        <v>377</v>
      </c>
      <c r="D162" s="92" t="s">
        <v>374</v>
      </c>
      <c r="E162" s="92" t="str">
        <f>INDEX(Owners!B:B,MATCH(C162,Owners!D:D,0))</f>
        <v>SPORTING ANATTYJACKET</v>
      </c>
      <c r="F162" s="92" t="str">
        <f>INDEX(Owners!B:B,MATCH(D162,Owners!D:D,0))</f>
        <v>TOLLER BOYS 13</v>
      </c>
      <c r="G162" s="92" t="str">
        <f>INDEX(Owners!C:C,MATCH(C162,Owners!D:D,0))</f>
        <v xml:space="preserve">Graham    </v>
      </c>
      <c r="H162" s="92" t="str">
        <f>INDEX(Owners!C:C,MATCH(D162,Owners!D:D,0))</f>
        <v xml:space="preserve">Paul      </v>
      </c>
      <c r="I162" s="93"/>
      <c r="J162" s="93"/>
      <c r="K162" s="94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6"/>
      <c r="W162" s="96"/>
      <c r="X162" s="97"/>
      <c r="Y162" s="97"/>
      <c r="Z162" s="97"/>
      <c r="AA162" s="97"/>
      <c r="AB162" s="97"/>
      <c r="AC162" s="97"/>
      <c r="AD162" s="97"/>
      <c r="AE162" s="97"/>
      <c r="AF162" s="97"/>
    </row>
    <row r="163" spans="1:32" x14ac:dyDescent="0.25">
      <c r="A163" s="39">
        <v>163</v>
      </c>
      <c r="B163" s="39">
        <v>21</v>
      </c>
      <c r="C163" s="39" t="s">
        <v>379</v>
      </c>
      <c r="D163" s="39" t="s">
        <v>368</v>
      </c>
      <c r="E163" s="39" t="str">
        <f>INDEX(Owners!B:B,MATCH(C163,Owners!D:D,0))</f>
        <v>EUXTON SOUTH END</v>
      </c>
      <c r="F163" s="39" t="str">
        <f>INDEX(Owners!B:B,MATCH(D163,Owners!D:D,0))</f>
        <v>THE JORDI GOMEZ LOVE-IN</v>
      </c>
      <c r="G163" s="39" t="str">
        <f>INDEX(Owners!C:C,MATCH(C163,Owners!D:D,0))</f>
        <v xml:space="preserve">Antony    </v>
      </c>
      <c r="H163" s="39" t="str">
        <f>INDEX(Owners!C:C,MATCH(D163,Owners!D:D,0))</f>
        <v xml:space="preserve">Griff     </v>
      </c>
      <c r="I163" s="40"/>
      <c r="J163" s="40"/>
      <c r="K163" s="41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4"/>
      <c r="W163" s="44"/>
      <c r="X163" s="43"/>
      <c r="Y163" s="43"/>
      <c r="Z163" s="43"/>
      <c r="AA163" s="43"/>
      <c r="AB163" s="43"/>
      <c r="AC163" s="43"/>
      <c r="AD163" s="43"/>
      <c r="AE163" s="43"/>
      <c r="AF163" s="43"/>
    </row>
    <row r="164" spans="1:32" x14ac:dyDescent="0.25">
      <c r="A164" s="39">
        <v>164</v>
      </c>
      <c r="B164" s="39">
        <v>21</v>
      </c>
      <c r="C164" s="39" t="s">
        <v>372</v>
      </c>
      <c r="D164" s="39" t="s">
        <v>375</v>
      </c>
      <c r="E164" s="39" t="str">
        <f>INDEX(Owners!B:B,MATCH(C164,Owners!D:D,0))</f>
        <v>MURDER ON ZIDANE'S FLOOR</v>
      </c>
      <c r="F164" s="39" t="str">
        <f>INDEX(Owners!B:B,MATCH(D164,Owners!D:D,0))</f>
        <v>JEAN PIERRE'S TAP INS</v>
      </c>
      <c r="G164" s="39" t="str">
        <f>INDEX(Owners!C:C,MATCH(C164,Owners!D:D,0))</f>
        <v xml:space="preserve">Rob       </v>
      </c>
      <c r="H164" s="39" t="str">
        <f>INDEX(Owners!C:C,MATCH(D164,Owners!D:D,0))</f>
        <v xml:space="preserve">Murph     </v>
      </c>
      <c r="I164" s="40"/>
      <c r="J164" s="40"/>
      <c r="K164" s="41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4"/>
      <c r="W164" s="44"/>
      <c r="X164" s="43"/>
      <c r="Y164" s="43"/>
      <c r="Z164" s="43"/>
      <c r="AA164" s="43"/>
      <c r="AB164" s="43"/>
      <c r="AC164" s="43"/>
      <c r="AD164" s="43"/>
      <c r="AE164" s="43"/>
      <c r="AF164" s="43"/>
    </row>
    <row r="165" spans="1:32" x14ac:dyDescent="0.25">
      <c r="A165" s="39">
        <v>165</v>
      </c>
      <c r="B165" s="39">
        <v>21</v>
      </c>
      <c r="C165" s="39" t="s">
        <v>373</v>
      </c>
      <c r="D165" s="39" t="s">
        <v>369</v>
      </c>
      <c r="E165" s="39" t="str">
        <f>INDEX(Owners!B:B,MATCH(C165,Owners!D:D,0))</f>
        <v>LOCOMOTIVE LEIGHPZIG</v>
      </c>
      <c r="F165" s="39" t="str">
        <f>INDEX(Owners!B:B,MATCH(D165,Owners!D:D,0))</f>
        <v>REAL MADRID ICULE UNITED</v>
      </c>
      <c r="G165" s="39" t="str">
        <f>INDEX(Owners!C:C,MATCH(C165,Owners!D:D,0))</f>
        <v xml:space="preserve">Mo        </v>
      </c>
      <c r="H165" s="39" t="str">
        <f>INDEX(Owners!C:C,MATCH(D165,Owners!D:D,0))</f>
        <v xml:space="preserve">Nig       </v>
      </c>
      <c r="I165" s="40"/>
      <c r="J165" s="40"/>
      <c r="K165" s="41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4"/>
      <c r="W165" s="44"/>
      <c r="X165" s="43"/>
      <c r="Y165" s="43"/>
      <c r="Z165" s="43"/>
      <c r="AA165" s="43"/>
      <c r="AB165" s="43"/>
      <c r="AC165" s="43"/>
      <c r="AD165" s="43"/>
      <c r="AE165" s="43"/>
      <c r="AF165" s="43"/>
    </row>
    <row r="166" spans="1:32" x14ac:dyDescent="0.25">
      <c r="A166" s="39">
        <v>166</v>
      </c>
      <c r="B166" s="39">
        <v>21</v>
      </c>
      <c r="C166" s="39" t="s">
        <v>378</v>
      </c>
      <c r="D166" s="39" t="s">
        <v>324</v>
      </c>
      <c r="E166" s="39" t="str">
        <f>INDEX(Owners!B:B,MATCH(C166,Owners!D:D,0))</f>
        <v>CHICAGO SAUSAGE KINGS</v>
      </c>
      <c r="F166" s="39" t="str">
        <f>INDEX(Owners!B:B,MATCH(D166,Owners!D:D,0))</f>
        <v>SPORTING LESBIANS</v>
      </c>
      <c r="G166" s="39" t="str">
        <f>INDEX(Owners!C:C,MATCH(C166,Owners!D:D,0))</f>
        <v xml:space="preserve">Greeny    </v>
      </c>
      <c r="H166" s="39" t="str">
        <f>INDEX(Owners!C:C,MATCH(D166,Owners!D:D,0))</f>
        <v xml:space="preserve">Fid       </v>
      </c>
      <c r="I166" s="40"/>
      <c r="J166" s="40"/>
      <c r="K166" s="41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4"/>
      <c r="W166" s="44"/>
      <c r="X166" s="43"/>
      <c r="Y166" s="43"/>
      <c r="Z166" s="43"/>
      <c r="AA166" s="43"/>
      <c r="AB166" s="43"/>
      <c r="AC166" s="43"/>
      <c r="AD166" s="43"/>
      <c r="AE166" s="43"/>
      <c r="AF166" s="43"/>
    </row>
    <row r="167" spans="1:32" x14ac:dyDescent="0.25">
      <c r="A167" s="39">
        <v>167</v>
      </c>
      <c r="B167" s="39">
        <v>21</v>
      </c>
      <c r="C167" s="39" t="s">
        <v>370</v>
      </c>
      <c r="D167" s="39" t="s">
        <v>381</v>
      </c>
      <c r="E167" s="39" t="str">
        <f>INDEX(Owners!B:B,MATCH(C167,Owners!D:D,0))</f>
        <v>BRUSH IT, MUNCH, AND GAG BACK</v>
      </c>
      <c r="F167" s="39" t="str">
        <f>INDEX(Owners!B:B,MATCH(D167,Owners!D:D,0))</f>
        <v>SAINT JOHN'S</v>
      </c>
      <c r="G167" s="39" t="str">
        <f>INDEX(Owners!C:C,MATCH(C167,Owners!D:D,0))</f>
        <v xml:space="preserve">Brad      </v>
      </c>
      <c r="H167" s="39" t="str">
        <f>INDEX(Owners!C:C,MATCH(D167,Owners!D:D,0))</f>
        <v>John</v>
      </c>
      <c r="I167" s="40"/>
      <c r="J167" s="40"/>
      <c r="K167" s="41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4"/>
      <c r="W167" s="44"/>
      <c r="X167" s="43"/>
      <c r="Y167" s="43"/>
      <c r="Z167" s="43"/>
      <c r="AA167" s="43"/>
      <c r="AB167" s="43"/>
      <c r="AC167" s="43"/>
      <c r="AD167" s="43"/>
      <c r="AE167" s="43"/>
      <c r="AF167" s="43"/>
    </row>
    <row r="168" spans="1:32" x14ac:dyDescent="0.25">
      <c r="A168" s="39">
        <v>168</v>
      </c>
      <c r="B168" s="39">
        <v>21</v>
      </c>
      <c r="C168" s="39" t="s">
        <v>380</v>
      </c>
      <c r="D168" s="39" t="s">
        <v>367</v>
      </c>
      <c r="E168" s="39" t="str">
        <f>INDEX(Owners!B:B,MATCH(C168,Owners!D:D,0))</f>
        <v>BREAST HOMAGE ALBION</v>
      </c>
      <c r="F168" s="39" t="str">
        <f>INDEX(Owners!B:B,MATCH(D168,Owners!D:D,0))</f>
        <v>AJAX TREESDOWN</v>
      </c>
      <c r="G168" s="39" t="str">
        <f>INDEX(Owners!C:C,MATCH(C168,Owners!D:D,0))</f>
        <v>Cluke</v>
      </c>
      <c r="H168" s="39" t="str">
        <f>INDEX(Owners!C:C,MATCH(D168,Owners!D:D,0))</f>
        <v xml:space="preserve">Jimmy     </v>
      </c>
      <c r="I168" s="40"/>
      <c r="J168" s="40"/>
      <c r="K168" s="41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4"/>
      <c r="W168" s="44"/>
      <c r="X168" s="43"/>
      <c r="Y168" s="43"/>
      <c r="Z168" s="43"/>
      <c r="AA168" s="43"/>
      <c r="AB168" s="43"/>
      <c r="AC168" s="43"/>
      <c r="AD168" s="43"/>
      <c r="AE168" s="43"/>
      <c r="AF168" s="43"/>
    </row>
    <row r="169" spans="1:32" ht="15.75" thickBot="1" x14ac:dyDescent="0.3">
      <c r="A169" s="86">
        <v>169</v>
      </c>
      <c r="B169" s="86">
        <v>21</v>
      </c>
      <c r="C169" s="86" t="s">
        <v>376</v>
      </c>
      <c r="D169" s="86" t="s">
        <v>371</v>
      </c>
      <c r="E169" s="86" t="str">
        <f>INDEX(Owners!B:B,MATCH(C169,Owners!D:D,0))</f>
        <v>FORTUNA DUFFLECOAT</v>
      </c>
      <c r="F169" s="86" t="str">
        <f>INDEX(Owners!B:B,MATCH(D169,Owners!D:D,0))</f>
        <v>MICKY QUINN'S SHIRT</v>
      </c>
      <c r="G169" s="86" t="str">
        <f>INDEX(Owners!C:C,MATCH(C169,Owners!D:D,0))</f>
        <v xml:space="preserve">Jonny     </v>
      </c>
      <c r="H169" s="86" t="str">
        <f>INDEX(Owners!C:C,MATCH(D169,Owners!D:D,0))</f>
        <v xml:space="preserve">Andy      </v>
      </c>
      <c r="I169" s="87"/>
      <c r="J169" s="87"/>
      <c r="K169" s="88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90"/>
      <c r="W169" s="90"/>
      <c r="X169" s="91"/>
      <c r="Y169" s="91"/>
      <c r="Z169" s="91"/>
      <c r="AA169" s="91"/>
      <c r="AB169" s="91"/>
      <c r="AC169" s="91"/>
      <c r="AD169" s="91"/>
      <c r="AE169" s="91"/>
      <c r="AF169" s="91"/>
    </row>
    <row r="170" spans="1:32" s="98" customFormat="1" x14ac:dyDescent="0.25">
      <c r="A170" s="92">
        <v>170</v>
      </c>
      <c r="B170" s="92">
        <v>22</v>
      </c>
      <c r="C170" s="92" t="s">
        <v>375</v>
      </c>
      <c r="D170" s="92" t="s">
        <v>373</v>
      </c>
      <c r="E170" s="92" t="str">
        <f>INDEX(Owners!B:B,MATCH(C170,Owners!D:D,0))</f>
        <v>JEAN PIERRE'S TAP INS</v>
      </c>
      <c r="F170" s="92" t="str">
        <f>INDEX(Owners!B:B,MATCH(D170,Owners!D:D,0))</f>
        <v>LOCOMOTIVE LEIGHPZIG</v>
      </c>
      <c r="G170" s="92" t="str">
        <f>INDEX(Owners!C:C,MATCH(C170,Owners!D:D,0))</f>
        <v xml:space="preserve">Murph     </v>
      </c>
      <c r="H170" s="92" t="str">
        <f>INDEX(Owners!C:C,MATCH(D170,Owners!D:D,0))</f>
        <v xml:space="preserve">Mo        </v>
      </c>
      <c r="I170" s="93"/>
      <c r="J170" s="93"/>
      <c r="K170" s="94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6"/>
      <c r="W170" s="96"/>
      <c r="X170" s="97"/>
      <c r="Y170" s="97"/>
      <c r="Z170" s="97"/>
      <c r="AA170" s="97"/>
      <c r="AB170" s="97"/>
      <c r="AC170" s="97"/>
      <c r="AD170" s="97"/>
      <c r="AE170" s="97"/>
      <c r="AF170" s="97"/>
    </row>
    <row r="171" spans="1:32" x14ac:dyDescent="0.25">
      <c r="A171" s="39">
        <v>171</v>
      </c>
      <c r="B171" s="39">
        <v>22</v>
      </c>
      <c r="C171" s="39" t="s">
        <v>368</v>
      </c>
      <c r="D171" s="39" t="s">
        <v>372</v>
      </c>
      <c r="E171" s="39" t="str">
        <f>INDEX(Owners!B:B,MATCH(C171,Owners!D:D,0))</f>
        <v>THE JORDI GOMEZ LOVE-IN</v>
      </c>
      <c r="F171" s="39" t="str">
        <f>INDEX(Owners!B:B,MATCH(D171,Owners!D:D,0))</f>
        <v>MURDER ON ZIDANE'S FLOOR</v>
      </c>
      <c r="G171" s="39" t="str">
        <f>INDEX(Owners!C:C,MATCH(C171,Owners!D:D,0))</f>
        <v xml:space="preserve">Griff     </v>
      </c>
      <c r="H171" s="39" t="str">
        <f>INDEX(Owners!C:C,MATCH(D171,Owners!D:D,0))</f>
        <v xml:space="preserve">Rob       </v>
      </c>
      <c r="I171" s="40"/>
      <c r="J171" s="40"/>
      <c r="K171" s="41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4"/>
      <c r="W171" s="44"/>
      <c r="X171" s="43"/>
      <c r="Y171" s="43"/>
      <c r="Z171" s="43"/>
      <c r="AA171" s="43"/>
      <c r="AB171" s="43"/>
      <c r="AC171" s="43"/>
      <c r="AD171" s="43"/>
      <c r="AE171" s="43"/>
      <c r="AF171" s="43"/>
    </row>
    <row r="172" spans="1:32" x14ac:dyDescent="0.25">
      <c r="A172" s="39">
        <v>172</v>
      </c>
      <c r="B172" s="39">
        <v>22</v>
      </c>
      <c r="C172" s="39" t="s">
        <v>374</v>
      </c>
      <c r="D172" s="39" t="s">
        <v>379</v>
      </c>
      <c r="E172" s="39" t="str">
        <f>INDEX(Owners!B:B,MATCH(C172,Owners!D:D,0))</f>
        <v>TOLLER BOYS 13</v>
      </c>
      <c r="F172" s="39" t="str">
        <f>INDEX(Owners!B:B,MATCH(D172,Owners!D:D,0))</f>
        <v>EUXTON SOUTH END</v>
      </c>
      <c r="G172" s="39" t="str">
        <f>INDEX(Owners!C:C,MATCH(C172,Owners!D:D,0))</f>
        <v xml:space="preserve">Paul      </v>
      </c>
      <c r="H172" s="39" t="str">
        <f>INDEX(Owners!C:C,MATCH(D172,Owners!D:D,0))</f>
        <v xml:space="preserve">Antony    </v>
      </c>
      <c r="I172" s="40"/>
      <c r="J172" s="40"/>
      <c r="K172" s="41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4"/>
      <c r="W172" s="44"/>
      <c r="X172" s="43"/>
      <c r="Y172" s="43"/>
      <c r="Z172" s="43"/>
      <c r="AA172" s="43"/>
      <c r="AB172" s="43"/>
      <c r="AC172" s="43"/>
      <c r="AD172" s="43"/>
      <c r="AE172" s="43"/>
      <c r="AF172" s="43"/>
    </row>
    <row r="173" spans="1:32" x14ac:dyDescent="0.25">
      <c r="A173" s="39">
        <v>173</v>
      </c>
      <c r="B173" s="39">
        <v>22</v>
      </c>
      <c r="C173" s="39" t="s">
        <v>367</v>
      </c>
      <c r="D173" s="39" t="s">
        <v>376</v>
      </c>
      <c r="E173" s="39" t="str">
        <f>INDEX(Owners!B:B,MATCH(C173,Owners!D:D,0))</f>
        <v>AJAX TREESDOWN</v>
      </c>
      <c r="F173" s="39" t="str">
        <f>INDEX(Owners!B:B,MATCH(D173,Owners!D:D,0))</f>
        <v>FORTUNA DUFFLECOAT</v>
      </c>
      <c r="G173" s="39" t="str">
        <f>INDEX(Owners!C:C,MATCH(C173,Owners!D:D,0))</f>
        <v xml:space="preserve">Jimmy     </v>
      </c>
      <c r="H173" s="39" t="str">
        <f>INDEX(Owners!C:C,MATCH(D173,Owners!D:D,0))</f>
        <v xml:space="preserve">Jonny     </v>
      </c>
      <c r="I173" s="40"/>
      <c r="J173" s="40"/>
      <c r="K173" s="41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4"/>
      <c r="W173" s="44"/>
      <c r="X173" s="43"/>
      <c r="Y173" s="43"/>
      <c r="Z173" s="43"/>
      <c r="AA173" s="43"/>
      <c r="AB173" s="43"/>
      <c r="AC173" s="43"/>
      <c r="AD173" s="43"/>
      <c r="AE173" s="43"/>
      <c r="AF173" s="43"/>
    </row>
    <row r="174" spans="1:32" x14ac:dyDescent="0.25">
      <c r="A174" s="39">
        <v>174</v>
      </c>
      <c r="B174" s="39">
        <v>22</v>
      </c>
      <c r="C174" s="39" t="s">
        <v>381</v>
      </c>
      <c r="D174" s="39" t="s">
        <v>380</v>
      </c>
      <c r="E174" s="39" t="str">
        <f>INDEX(Owners!B:B,MATCH(C174,Owners!D:D,0))</f>
        <v>SAINT JOHN'S</v>
      </c>
      <c r="F174" s="39" t="str">
        <f>INDEX(Owners!B:B,MATCH(D174,Owners!D:D,0))</f>
        <v>BREAST HOMAGE ALBION</v>
      </c>
      <c r="G174" s="39" t="str">
        <f>INDEX(Owners!C:C,MATCH(C174,Owners!D:D,0))</f>
        <v>John</v>
      </c>
      <c r="H174" s="39" t="str">
        <f>INDEX(Owners!C:C,MATCH(D174,Owners!D:D,0))</f>
        <v>Cluke</v>
      </c>
      <c r="I174" s="40"/>
      <c r="J174" s="40"/>
      <c r="K174" s="41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4"/>
      <c r="W174" s="44"/>
      <c r="X174" s="43"/>
      <c r="Y174" s="43"/>
      <c r="Z174" s="43"/>
      <c r="AA174" s="43"/>
      <c r="AB174" s="43"/>
      <c r="AC174" s="43"/>
      <c r="AD174" s="43"/>
      <c r="AE174" s="43"/>
      <c r="AF174" s="43"/>
    </row>
    <row r="175" spans="1:32" x14ac:dyDescent="0.25">
      <c r="A175" s="39">
        <v>175</v>
      </c>
      <c r="B175" s="39">
        <v>22</v>
      </c>
      <c r="C175" s="39" t="s">
        <v>324</v>
      </c>
      <c r="D175" s="39" t="s">
        <v>370</v>
      </c>
      <c r="E175" s="39" t="str">
        <f>INDEX(Owners!B:B,MATCH(C175,Owners!D:D,0))</f>
        <v>SPORTING LESBIANS</v>
      </c>
      <c r="F175" s="39" t="str">
        <f>INDEX(Owners!B:B,MATCH(D175,Owners!D:D,0))</f>
        <v>BRUSH IT, MUNCH, AND GAG BACK</v>
      </c>
      <c r="G175" s="39" t="str">
        <f>INDEX(Owners!C:C,MATCH(C175,Owners!D:D,0))</f>
        <v xml:space="preserve">Fid       </v>
      </c>
      <c r="H175" s="39" t="str">
        <f>INDEX(Owners!C:C,MATCH(D175,Owners!D:D,0))</f>
        <v xml:space="preserve">Brad      </v>
      </c>
      <c r="I175" s="40"/>
      <c r="J175" s="40"/>
      <c r="K175" s="41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4"/>
      <c r="W175" s="44"/>
      <c r="X175" s="43"/>
      <c r="Y175" s="43"/>
      <c r="Z175" s="43"/>
      <c r="AA175" s="43"/>
      <c r="AB175" s="43"/>
      <c r="AC175" s="43"/>
      <c r="AD175" s="43"/>
      <c r="AE175" s="43"/>
      <c r="AF175" s="43"/>
    </row>
    <row r="176" spans="1:32" x14ac:dyDescent="0.25">
      <c r="A176" s="39">
        <v>176</v>
      </c>
      <c r="B176" s="39">
        <v>22</v>
      </c>
      <c r="C176" s="39" t="s">
        <v>369</v>
      </c>
      <c r="D176" s="39" t="s">
        <v>378</v>
      </c>
      <c r="E176" s="39" t="str">
        <f>INDEX(Owners!B:B,MATCH(C176,Owners!D:D,0))</f>
        <v>REAL MADRID ICULE UNITED</v>
      </c>
      <c r="F176" s="39" t="str">
        <f>INDEX(Owners!B:B,MATCH(D176,Owners!D:D,0))</f>
        <v>CHICAGO SAUSAGE KINGS</v>
      </c>
      <c r="G176" s="39" t="str">
        <f>INDEX(Owners!C:C,MATCH(C176,Owners!D:D,0))</f>
        <v xml:space="preserve">Nig       </v>
      </c>
      <c r="H176" s="39" t="str">
        <f>INDEX(Owners!C:C,MATCH(D176,Owners!D:D,0))</f>
        <v xml:space="preserve">Greeny    </v>
      </c>
      <c r="I176" s="40"/>
      <c r="J176" s="40"/>
      <c r="K176" s="41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4"/>
      <c r="W176" s="44"/>
      <c r="X176" s="43"/>
      <c r="Y176" s="43"/>
      <c r="Z176" s="43"/>
      <c r="AA176" s="43"/>
      <c r="AB176" s="43"/>
      <c r="AC176" s="43"/>
      <c r="AD176" s="43"/>
      <c r="AE176" s="43"/>
      <c r="AF176" s="43"/>
    </row>
    <row r="177" spans="1:32" ht="15.75" thickBot="1" x14ac:dyDescent="0.3">
      <c r="A177" s="86">
        <v>177</v>
      </c>
      <c r="B177" s="86">
        <v>22</v>
      </c>
      <c r="C177" s="86" t="s">
        <v>371</v>
      </c>
      <c r="D177" s="86" t="s">
        <v>377</v>
      </c>
      <c r="E177" s="86" t="str">
        <f>INDEX(Owners!B:B,MATCH(C177,Owners!D:D,0))</f>
        <v>MICKY QUINN'S SHIRT</v>
      </c>
      <c r="F177" s="86" t="str">
        <f>INDEX(Owners!B:B,MATCH(D177,Owners!D:D,0))</f>
        <v>SPORTING ANATTYJACKET</v>
      </c>
      <c r="G177" s="86" t="str">
        <f>INDEX(Owners!C:C,MATCH(C177,Owners!D:D,0))</f>
        <v xml:space="preserve">Andy      </v>
      </c>
      <c r="H177" s="86" t="str">
        <f>INDEX(Owners!C:C,MATCH(D177,Owners!D:D,0))</f>
        <v xml:space="preserve">Graham    </v>
      </c>
      <c r="I177" s="87"/>
      <c r="J177" s="87"/>
      <c r="K177" s="88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90"/>
      <c r="W177" s="90"/>
      <c r="X177" s="91"/>
      <c r="Y177" s="91"/>
      <c r="Z177" s="91"/>
      <c r="AA177" s="91"/>
      <c r="AB177" s="91"/>
      <c r="AC177" s="91"/>
      <c r="AD177" s="91"/>
      <c r="AE177" s="91"/>
      <c r="AF177" s="91"/>
    </row>
    <row r="178" spans="1:32" s="98" customFormat="1" x14ac:dyDescent="0.25">
      <c r="A178" s="92">
        <v>178</v>
      </c>
      <c r="B178" s="92">
        <v>23</v>
      </c>
      <c r="C178" s="92" t="s">
        <v>370</v>
      </c>
      <c r="D178" s="92" t="s">
        <v>378</v>
      </c>
      <c r="E178" s="92" t="str">
        <f>INDEX(Owners!B:B,MATCH(C178,Owners!D:D,0))</f>
        <v>BRUSH IT, MUNCH, AND GAG BACK</v>
      </c>
      <c r="F178" s="92" t="str">
        <f>INDEX(Owners!B:B,MATCH(D178,Owners!D:D,0))</f>
        <v>CHICAGO SAUSAGE KINGS</v>
      </c>
      <c r="G178" s="92" t="str">
        <f>INDEX(Owners!C:C,MATCH(C178,Owners!D:D,0))</f>
        <v xml:space="preserve">Brad      </v>
      </c>
      <c r="H178" s="92" t="str">
        <f>INDEX(Owners!C:C,MATCH(D178,Owners!D:D,0))</f>
        <v xml:space="preserve">Greeny    </v>
      </c>
      <c r="I178" s="93"/>
      <c r="J178" s="93"/>
      <c r="K178" s="94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6"/>
      <c r="W178" s="96"/>
      <c r="X178" s="97"/>
      <c r="Y178" s="97"/>
      <c r="Z178" s="97"/>
      <c r="AA178" s="97"/>
      <c r="AB178" s="97"/>
      <c r="AC178" s="97"/>
      <c r="AD178" s="97"/>
      <c r="AE178" s="97"/>
      <c r="AF178" s="97"/>
    </row>
    <row r="179" spans="1:32" x14ac:dyDescent="0.25">
      <c r="A179" s="39">
        <v>179</v>
      </c>
      <c r="B179" s="39">
        <v>23</v>
      </c>
      <c r="C179" s="39" t="s">
        <v>380</v>
      </c>
      <c r="D179" s="39" t="s">
        <v>373</v>
      </c>
      <c r="E179" s="39" t="str">
        <f>INDEX(Owners!B:B,MATCH(C179,Owners!D:D,0))</f>
        <v>BREAST HOMAGE ALBION</v>
      </c>
      <c r="F179" s="39" t="str">
        <f>INDEX(Owners!B:B,MATCH(D179,Owners!D:D,0))</f>
        <v>LOCOMOTIVE LEIGHPZIG</v>
      </c>
      <c r="G179" s="39" t="str">
        <f>INDEX(Owners!C:C,MATCH(C179,Owners!D:D,0))</f>
        <v>Cluke</v>
      </c>
      <c r="H179" s="39" t="str">
        <f>INDEX(Owners!C:C,MATCH(D179,Owners!D:D,0))</f>
        <v xml:space="preserve">Mo        </v>
      </c>
      <c r="I179" s="40"/>
      <c r="J179" s="40"/>
      <c r="K179" s="41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4"/>
      <c r="W179" s="44"/>
      <c r="X179" s="43"/>
      <c r="Y179" s="43"/>
      <c r="Z179" s="43"/>
      <c r="AA179" s="43"/>
      <c r="AB179" s="43"/>
      <c r="AC179" s="43"/>
      <c r="AD179" s="43"/>
      <c r="AE179" s="43"/>
      <c r="AF179" s="43"/>
    </row>
    <row r="180" spans="1:32" x14ac:dyDescent="0.25">
      <c r="A180" s="39">
        <v>180</v>
      </c>
      <c r="B180" s="39">
        <v>23</v>
      </c>
      <c r="C180" s="39" t="s">
        <v>376</v>
      </c>
      <c r="D180" s="39" t="s">
        <v>372</v>
      </c>
      <c r="E180" s="39" t="str">
        <f>INDEX(Owners!B:B,MATCH(C180,Owners!D:D,0))</f>
        <v>FORTUNA DUFFLECOAT</v>
      </c>
      <c r="F180" s="39" t="str">
        <f>INDEX(Owners!B:B,MATCH(D180,Owners!D:D,0))</f>
        <v>MURDER ON ZIDANE'S FLOOR</v>
      </c>
      <c r="G180" s="39" t="str">
        <f>INDEX(Owners!C:C,MATCH(C180,Owners!D:D,0))</f>
        <v xml:space="preserve">Jonny     </v>
      </c>
      <c r="H180" s="39" t="str">
        <f>INDEX(Owners!C:C,MATCH(D180,Owners!D:D,0))</f>
        <v xml:space="preserve">Rob       </v>
      </c>
      <c r="I180" s="40"/>
      <c r="J180" s="40"/>
      <c r="K180" s="41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4"/>
      <c r="W180" s="44"/>
      <c r="X180" s="43"/>
      <c r="Y180" s="43"/>
      <c r="Z180" s="43"/>
      <c r="AA180" s="43"/>
      <c r="AB180" s="43"/>
      <c r="AC180" s="43"/>
      <c r="AD180" s="43"/>
      <c r="AE180" s="43"/>
      <c r="AF180" s="43"/>
    </row>
    <row r="181" spans="1:32" x14ac:dyDescent="0.25">
      <c r="A181" s="39">
        <v>181</v>
      </c>
      <c r="B181" s="39">
        <v>23</v>
      </c>
      <c r="C181" s="39" t="s">
        <v>367</v>
      </c>
      <c r="D181" s="39" t="s">
        <v>379</v>
      </c>
      <c r="E181" s="39" t="str">
        <f>INDEX(Owners!B:B,MATCH(C181,Owners!D:D,0))</f>
        <v>AJAX TREESDOWN</v>
      </c>
      <c r="F181" s="39" t="str">
        <f>INDEX(Owners!B:B,MATCH(D181,Owners!D:D,0))</f>
        <v>EUXTON SOUTH END</v>
      </c>
      <c r="G181" s="39" t="str">
        <f>INDEX(Owners!C:C,MATCH(C181,Owners!D:D,0))</f>
        <v xml:space="preserve">Jimmy     </v>
      </c>
      <c r="H181" s="39" t="str">
        <f>INDEX(Owners!C:C,MATCH(D181,Owners!D:D,0))</f>
        <v xml:space="preserve">Antony    </v>
      </c>
      <c r="I181" s="40"/>
      <c r="J181" s="40"/>
      <c r="K181" s="41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4"/>
      <c r="W181" s="44"/>
      <c r="X181" s="43"/>
      <c r="Y181" s="43"/>
      <c r="Z181" s="43"/>
      <c r="AA181" s="43"/>
      <c r="AB181" s="43"/>
      <c r="AC181" s="43"/>
      <c r="AD181" s="43"/>
      <c r="AE181" s="43"/>
      <c r="AF181" s="43"/>
    </row>
    <row r="182" spans="1:32" x14ac:dyDescent="0.25">
      <c r="A182" s="39">
        <v>182</v>
      </c>
      <c r="B182" s="39">
        <v>23</v>
      </c>
      <c r="C182" s="39" t="s">
        <v>381</v>
      </c>
      <c r="D182" s="39" t="s">
        <v>377</v>
      </c>
      <c r="E182" s="39" t="str">
        <f>INDEX(Owners!B:B,MATCH(C182,Owners!D:D,0))</f>
        <v>SAINT JOHN'S</v>
      </c>
      <c r="F182" s="39" t="str">
        <f>INDEX(Owners!B:B,MATCH(D182,Owners!D:D,0))</f>
        <v>SPORTING ANATTYJACKET</v>
      </c>
      <c r="G182" s="39" t="str">
        <f>INDEX(Owners!C:C,MATCH(C182,Owners!D:D,0))</f>
        <v>John</v>
      </c>
      <c r="H182" s="39" t="str">
        <f>INDEX(Owners!C:C,MATCH(D182,Owners!D:D,0))</f>
        <v xml:space="preserve">Graham    </v>
      </c>
      <c r="I182" s="40"/>
      <c r="J182" s="40"/>
      <c r="K182" s="41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4"/>
      <c r="W182" s="44"/>
      <c r="X182" s="43"/>
      <c r="Y182" s="43"/>
      <c r="Z182" s="43"/>
      <c r="AA182" s="43"/>
      <c r="AB182" s="43"/>
      <c r="AC182" s="43"/>
      <c r="AD182" s="43"/>
      <c r="AE182" s="43"/>
      <c r="AF182" s="43"/>
    </row>
    <row r="183" spans="1:32" x14ac:dyDescent="0.25">
      <c r="A183" s="39">
        <v>183</v>
      </c>
      <c r="B183" s="39">
        <v>23</v>
      </c>
      <c r="C183" s="39" t="s">
        <v>324</v>
      </c>
      <c r="D183" s="39" t="s">
        <v>374</v>
      </c>
      <c r="E183" s="39" t="str">
        <f>INDEX(Owners!B:B,MATCH(C183,Owners!D:D,0))</f>
        <v>SPORTING LESBIANS</v>
      </c>
      <c r="F183" s="39" t="str">
        <f>INDEX(Owners!B:B,MATCH(D183,Owners!D:D,0))</f>
        <v>TOLLER BOYS 13</v>
      </c>
      <c r="G183" s="39" t="str">
        <f>INDEX(Owners!C:C,MATCH(C183,Owners!D:D,0))</f>
        <v xml:space="preserve">Fid       </v>
      </c>
      <c r="H183" s="39" t="str">
        <f>INDEX(Owners!C:C,MATCH(D183,Owners!D:D,0))</f>
        <v xml:space="preserve">Paul      </v>
      </c>
      <c r="I183" s="40"/>
      <c r="J183" s="40"/>
      <c r="K183" s="41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4"/>
      <c r="W183" s="44"/>
      <c r="X183" s="43"/>
      <c r="Y183" s="43"/>
      <c r="Z183" s="43"/>
      <c r="AA183" s="43"/>
      <c r="AB183" s="43"/>
      <c r="AC183" s="43"/>
      <c r="AD183" s="43"/>
      <c r="AE183" s="43"/>
      <c r="AF183" s="43"/>
    </row>
    <row r="184" spans="1:32" x14ac:dyDescent="0.25">
      <c r="A184" s="39">
        <v>184</v>
      </c>
      <c r="B184" s="39">
        <v>23</v>
      </c>
      <c r="C184" s="39" t="s">
        <v>369</v>
      </c>
      <c r="D184" s="39" t="s">
        <v>368</v>
      </c>
      <c r="E184" s="39" t="str">
        <f>INDEX(Owners!B:B,MATCH(C184,Owners!D:D,0))</f>
        <v>REAL MADRID ICULE UNITED</v>
      </c>
      <c r="F184" s="39" t="str">
        <f>INDEX(Owners!B:B,MATCH(D184,Owners!D:D,0))</f>
        <v>THE JORDI GOMEZ LOVE-IN</v>
      </c>
      <c r="G184" s="39" t="str">
        <f>INDEX(Owners!C:C,MATCH(C184,Owners!D:D,0))</f>
        <v xml:space="preserve">Nig       </v>
      </c>
      <c r="H184" s="39" t="str">
        <f>INDEX(Owners!C:C,MATCH(D184,Owners!D:D,0))</f>
        <v xml:space="preserve">Griff     </v>
      </c>
      <c r="I184" s="40"/>
      <c r="J184" s="40"/>
      <c r="K184" s="41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4"/>
      <c r="W184" s="44"/>
      <c r="X184" s="43"/>
      <c r="Y184" s="43"/>
      <c r="Z184" s="43"/>
      <c r="AA184" s="43"/>
      <c r="AB184" s="43"/>
      <c r="AC184" s="43"/>
      <c r="AD184" s="43"/>
      <c r="AE184" s="43"/>
      <c r="AF184" s="43"/>
    </row>
    <row r="185" spans="1:32" ht="15.75" thickBot="1" x14ac:dyDescent="0.3">
      <c r="A185" s="86">
        <v>185</v>
      </c>
      <c r="B185" s="86">
        <v>23</v>
      </c>
      <c r="C185" s="86" t="s">
        <v>371</v>
      </c>
      <c r="D185" s="86" t="s">
        <v>375</v>
      </c>
      <c r="E185" s="86" t="str">
        <f>INDEX(Owners!B:B,MATCH(C185,Owners!D:D,0))</f>
        <v>MICKY QUINN'S SHIRT</v>
      </c>
      <c r="F185" s="86" t="str">
        <f>INDEX(Owners!B:B,MATCH(D185,Owners!D:D,0))</f>
        <v>JEAN PIERRE'S TAP INS</v>
      </c>
      <c r="G185" s="86" t="str">
        <f>INDEX(Owners!C:C,MATCH(C185,Owners!D:D,0))</f>
        <v xml:space="preserve">Andy      </v>
      </c>
      <c r="H185" s="86" t="str">
        <f>INDEX(Owners!C:C,MATCH(D185,Owners!D:D,0))</f>
        <v xml:space="preserve">Murph     </v>
      </c>
      <c r="I185" s="87"/>
      <c r="J185" s="87"/>
      <c r="K185" s="88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90"/>
      <c r="W185" s="90"/>
      <c r="X185" s="91"/>
      <c r="Y185" s="91"/>
      <c r="Z185" s="91"/>
      <c r="AA185" s="91"/>
      <c r="AB185" s="91"/>
      <c r="AC185" s="91"/>
      <c r="AD185" s="91"/>
      <c r="AE185" s="91"/>
      <c r="AF185" s="91"/>
    </row>
    <row r="186" spans="1:32" s="98" customFormat="1" x14ac:dyDescent="0.25">
      <c r="A186" s="92">
        <v>186</v>
      </c>
      <c r="B186" s="92">
        <v>24</v>
      </c>
      <c r="C186" s="92" t="s">
        <v>375</v>
      </c>
      <c r="D186" s="92" t="s">
        <v>370</v>
      </c>
      <c r="E186" s="92" t="str">
        <f>INDEX(Owners!B:B,MATCH(C186,Owners!D:D,0))</f>
        <v>JEAN PIERRE'S TAP INS</v>
      </c>
      <c r="F186" s="92" t="str">
        <f>INDEX(Owners!B:B,MATCH(D186,Owners!D:D,0))</f>
        <v>BRUSH IT, MUNCH, AND GAG BACK</v>
      </c>
      <c r="G186" s="92" t="str">
        <f>INDEX(Owners!C:C,MATCH(C186,Owners!D:D,0))</f>
        <v xml:space="preserve">Murph     </v>
      </c>
      <c r="H186" s="92" t="str">
        <f>INDEX(Owners!C:C,MATCH(D186,Owners!D:D,0))</f>
        <v xml:space="preserve">Brad      </v>
      </c>
      <c r="I186" s="93"/>
      <c r="J186" s="93"/>
      <c r="K186" s="94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6"/>
      <c r="W186" s="96"/>
      <c r="X186" s="97"/>
      <c r="Y186" s="97"/>
      <c r="Z186" s="97"/>
      <c r="AA186" s="97"/>
      <c r="AB186" s="97"/>
      <c r="AC186" s="97"/>
      <c r="AD186" s="97"/>
      <c r="AE186" s="97"/>
      <c r="AF186" s="97"/>
    </row>
    <row r="187" spans="1:32" x14ac:dyDescent="0.25">
      <c r="A187" s="39">
        <v>187</v>
      </c>
      <c r="B187" s="39">
        <v>24</v>
      </c>
      <c r="C187" s="39" t="s">
        <v>368</v>
      </c>
      <c r="D187" s="39" t="s">
        <v>378</v>
      </c>
      <c r="E187" s="39" t="str">
        <f>INDEX(Owners!B:B,MATCH(C187,Owners!D:D,0))</f>
        <v>THE JORDI GOMEZ LOVE-IN</v>
      </c>
      <c r="F187" s="39" t="str">
        <f>INDEX(Owners!B:B,MATCH(D187,Owners!D:D,0))</f>
        <v>CHICAGO SAUSAGE KINGS</v>
      </c>
      <c r="G187" s="39" t="str">
        <f>INDEX(Owners!C:C,MATCH(C187,Owners!D:D,0))</f>
        <v xml:space="preserve">Griff     </v>
      </c>
      <c r="H187" s="39" t="str">
        <f>INDEX(Owners!C:C,MATCH(D187,Owners!D:D,0))</f>
        <v xml:space="preserve">Greeny    </v>
      </c>
      <c r="I187" s="40"/>
      <c r="J187" s="40"/>
      <c r="K187" s="41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4"/>
      <c r="W187" s="44"/>
      <c r="X187" s="43"/>
      <c r="Y187" s="43"/>
      <c r="Z187" s="43"/>
      <c r="AA187" s="43"/>
      <c r="AB187" s="43"/>
      <c r="AC187" s="43"/>
      <c r="AD187" s="43"/>
      <c r="AE187" s="43"/>
      <c r="AF187" s="43"/>
    </row>
    <row r="188" spans="1:32" x14ac:dyDescent="0.25">
      <c r="A188" s="39">
        <v>188</v>
      </c>
      <c r="B188" s="39">
        <v>24</v>
      </c>
      <c r="C188" s="39" t="s">
        <v>374</v>
      </c>
      <c r="D188" s="39" t="s">
        <v>373</v>
      </c>
      <c r="E188" s="39" t="str">
        <f>INDEX(Owners!B:B,MATCH(C188,Owners!D:D,0))</f>
        <v>TOLLER BOYS 13</v>
      </c>
      <c r="F188" s="39" t="str">
        <f>INDEX(Owners!B:B,MATCH(D188,Owners!D:D,0))</f>
        <v>LOCOMOTIVE LEIGHPZIG</v>
      </c>
      <c r="G188" s="39" t="str">
        <f>INDEX(Owners!C:C,MATCH(C188,Owners!D:D,0))</f>
        <v xml:space="preserve">Paul      </v>
      </c>
      <c r="H188" s="39" t="str">
        <f>INDEX(Owners!C:C,MATCH(D188,Owners!D:D,0))</f>
        <v xml:space="preserve">Mo        </v>
      </c>
      <c r="I188" s="40"/>
      <c r="J188" s="40"/>
      <c r="K188" s="41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4"/>
      <c r="W188" s="44"/>
      <c r="X188" s="43"/>
      <c r="Y188" s="43"/>
      <c r="Z188" s="43"/>
      <c r="AA188" s="43"/>
      <c r="AB188" s="43"/>
      <c r="AC188" s="43"/>
      <c r="AD188" s="43"/>
      <c r="AE188" s="43"/>
      <c r="AF188" s="43"/>
    </row>
    <row r="189" spans="1:32" x14ac:dyDescent="0.25">
      <c r="A189" s="39">
        <v>189</v>
      </c>
      <c r="B189" s="39">
        <v>24</v>
      </c>
      <c r="C189" s="39" t="s">
        <v>377</v>
      </c>
      <c r="D189" s="39" t="s">
        <v>372</v>
      </c>
      <c r="E189" s="39" t="str">
        <f>INDEX(Owners!B:B,MATCH(C189,Owners!D:D,0))</f>
        <v>SPORTING ANATTYJACKET</v>
      </c>
      <c r="F189" s="39" t="str">
        <f>INDEX(Owners!B:B,MATCH(D189,Owners!D:D,0))</f>
        <v>MURDER ON ZIDANE'S FLOOR</v>
      </c>
      <c r="G189" s="39" t="str">
        <f>INDEX(Owners!C:C,MATCH(C189,Owners!D:D,0))</f>
        <v xml:space="preserve">Graham    </v>
      </c>
      <c r="H189" s="39" t="str">
        <f>INDEX(Owners!C:C,MATCH(D189,Owners!D:D,0))</f>
        <v xml:space="preserve">Rob       </v>
      </c>
      <c r="I189" s="40"/>
      <c r="J189" s="40"/>
      <c r="K189" s="41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4"/>
      <c r="W189" s="44"/>
      <c r="X189" s="43"/>
      <c r="Y189" s="43"/>
      <c r="Z189" s="43"/>
      <c r="AA189" s="43"/>
      <c r="AB189" s="43"/>
      <c r="AC189" s="43"/>
      <c r="AD189" s="43"/>
      <c r="AE189" s="43"/>
      <c r="AF189" s="43"/>
    </row>
    <row r="190" spans="1:32" x14ac:dyDescent="0.25">
      <c r="A190" s="39">
        <v>190</v>
      </c>
      <c r="B190" s="39">
        <v>24</v>
      </c>
      <c r="C190" s="39" t="s">
        <v>381</v>
      </c>
      <c r="D190" s="39" t="s">
        <v>367</v>
      </c>
      <c r="E190" s="39" t="str">
        <f>INDEX(Owners!B:B,MATCH(C190,Owners!D:D,0))</f>
        <v>SAINT JOHN'S</v>
      </c>
      <c r="F190" s="39" t="str">
        <f>INDEX(Owners!B:B,MATCH(D190,Owners!D:D,0))</f>
        <v>AJAX TREESDOWN</v>
      </c>
      <c r="G190" s="39" t="str">
        <f>INDEX(Owners!C:C,MATCH(C190,Owners!D:D,0))</f>
        <v>John</v>
      </c>
      <c r="H190" s="39" t="str">
        <f>INDEX(Owners!C:C,MATCH(D190,Owners!D:D,0))</f>
        <v xml:space="preserve">Jimmy     </v>
      </c>
      <c r="I190" s="40"/>
      <c r="J190" s="40"/>
      <c r="K190" s="41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4"/>
      <c r="W190" s="44"/>
      <c r="X190" s="43"/>
      <c r="Y190" s="43"/>
      <c r="Z190" s="43"/>
      <c r="AA190" s="43"/>
      <c r="AB190" s="43"/>
      <c r="AC190" s="43"/>
      <c r="AD190" s="43"/>
      <c r="AE190" s="43"/>
      <c r="AF190" s="43"/>
    </row>
    <row r="191" spans="1:32" x14ac:dyDescent="0.25">
      <c r="A191" s="39">
        <v>191</v>
      </c>
      <c r="B191" s="39">
        <v>24</v>
      </c>
      <c r="C191" s="39" t="s">
        <v>324</v>
      </c>
      <c r="D191" s="39" t="s">
        <v>376</v>
      </c>
      <c r="E191" s="39" t="str">
        <f>INDEX(Owners!B:B,MATCH(C191,Owners!D:D,0))</f>
        <v>SPORTING LESBIANS</v>
      </c>
      <c r="F191" s="39" t="str">
        <f>INDEX(Owners!B:B,MATCH(D191,Owners!D:D,0))</f>
        <v>FORTUNA DUFFLECOAT</v>
      </c>
      <c r="G191" s="39" t="str">
        <f>INDEX(Owners!C:C,MATCH(C191,Owners!D:D,0))</f>
        <v xml:space="preserve">Fid       </v>
      </c>
      <c r="H191" s="39" t="str">
        <f>INDEX(Owners!C:C,MATCH(D191,Owners!D:D,0))</f>
        <v xml:space="preserve">Jonny     </v>
      </c>
      <c r="I191" s="40"/>
      <c r="J191" s="40"/>
      <c r="K191" s="41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4"/>
      <c r="W191" s="44"/>
      <c r="X191" s="43"/>
      <c r="Y191" s="43"/>
      <c r="Z191" s="43"/>
      <c r="AA191" s="43"/>
      <c r="AB191" s="43"/>
      <c r="AC191" s="43"/>
      <c r="AD191" s="43"/>
      <c r="AE191" s="43"/>
      <c r="AF191" s="43"/>
    </row>
    <row r="192" spans="1:32" x14ac:dyDescent="0.25">
      <c r="A192" s="39">
        <v>192</v>
      </c>
      <c r="B192" s="39">
        <v>24</v>
      </c>
      <c r="C192" s="39" t="s">
        <v>369</v>
      </c>
      <c r="D192" s="39" t="s">
        <v>380</v>
      </c>
      <c r="E192" s="39" t="str">
        <f>INDEX(Owners!B:B,MATCH(C192,Owners!D:D,0))</f>
        <v>REAL MADRID ICULE UNITED</v>
      </c>
      <c r="F192" s="39" t="str">
        <f>INDEX(Owners!B:B,MATCH(D192,Owners!D:D,0))</f>
        <v>BREAST HOMAGE ALBION</v>
      </c>
      <c r="G192" s="39" t="str">
        <f>INDEX(Owners!C:C,MATCH(C192,Owners!D:D,0))</f>
        <v xml:space="preserve">Nig       </v>
      </c>
      <c r="H192" s="39" t="str">
        <f>INDEX(Owners!C:C,MATCH(D192,Owners!D:D,0))</f>
        <v>Cluke</v>
      </c>
      <c r="I192" s="40"/>
      <c r="J192" s="40"/>
      <c r="K192" s="41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4"/>
      <c r="W192" s="44"/>
      <c r="X192" s="43"/>
      <c r="Y192" s="43"/>
      <c r="Z192" s="43"/>
      <c r="AA192" s="43"/>
      <c r="AB192" s="43"/>
      <c r="AC192" s="43"/>
      <c r="AD192" s="43"/>
      <c r="AE192" s="43"/>
      <c r="AF192" s="43"/>
    </row>
    <row r="193" spans="1:32" ht="15.75" thickBot="1" x14ac:dyDescent="0.3">
      <c r="A193" s="86">
        <v>193</v>
      </c>
      <c r="B193" s="86">
        <v>24</v>
      </c>
      <c r="C193" s="86" t="s">
        <v>371</v>
      </c>
      <c r="D193" s="86" t="s">
        <v>379</v>
      </c>
      <c r="E193" s="86" t="str">
        <f>INDEX(Owners!B:B,MATCH(C193,Owners!D:D,0))</f>
        <v>MICKY QUINN'S SHIRT</v>
      </c>
      <c r="F193" s="86" t="str">
        <f>INDEX(Owners!B:B,MATCH(D193,Owners!D:D,0))</f>
        <v>EUXTON SOUTH END</v>
      </c>
      <c r="G193" s="86" t="str">
        <f>INDEX(Owners!C:C,MATCH(C193,Owners!D:D,0))</f>
        <v xml:space="preserve">Andy      </v>
      </c>
      <c r="H193" s="86" t="str">
        <f>INDEX(Owners!C:C,MATCH(D193,Owners!D:D,0))</f>
        <v xml:space="preserve">Antony    </v>
      </c>
      <c r="I193" s="87"/>
      <c r="J193" s="87"/>
      <c r="K193" s="88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90"/>
      <c r="W193" s="90"/>
      <c r="X193" s="91"/>
      <c r="Y193" s="91"/>
      <c r="Z193" s="91"/>
      <c r="AA193" s="91"/>
      <c r="AB193" s="91"/>
      <c r="AC193" s="91"/>
      <c r="AD193" s="91"/>
      <c r="AE193" s="91"/>
      <c r="AF193" s="91"/>
    </row>
    <row r="194" spans="1:32" s="98" customFormat="1" x14ac:dyDescent="0.25">
      <c r="A194" s="92">
        <v>194</v>
      </c>
      <c r="B194" s="92">
        <v>25</v>
      </c>
      <c r="C194" s="92" t="s">
        <v>372</v>
      </c>
      <c r="D194" s="92" t="s">
        <v>379</v>
      </c>
      <c r="E194" s="92" t="str">
        <f>INDEX(Owners!B:B,MATCH(C194,Owners!D:D,0))</f>
        <v>MURDER ON ZIDANE'S FLOOR</v>
      </c>
      <c r="F194" s="92" t="str">
        <f>INDEX(Owners!B:B,MATCH(D194,Owners!D:D,0))</f>
        <v>EUXTON SOUTH END</v>
      </c>
      <c r="G194" s="92" t="str">
        <f>INDEX(Owners!C:C,MATCH(C194,Owners!D:D,0))</f>
        <v xml:space="preserve">Rob       </v>
      </c>
      <c r="H194" s="92" t="str">
        <f>INDEX(Owners!C:C,MATCH(D194,Owners!D:D,0))</f>
        <v xml:space="preserve">Antony    </v>
      </c>
      <c r="I194" s="93"/>
      <c r="J194" s="93"/>
      <c r="K194" s="94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6"/>
      <c r="W194" s="96"/>
      <c r="X194" s="97"/>
      <c r="Y194" s="97"/>
      <c r="Z194" s="97"/>
      <c r="AA194" s="97"/>
      <c r="AB194" s="97"/>
      <c r="AC194" s="97"/>
      <c r="AD194" s="97"/>
      <c r="AE194" s="97"/>
      <c r="AF194" s="97"/>
    </row>
    <row r="195" spans="1:32" x14ac:dyDescent="0.25">
      <c r="A195" s="39">
        <v>195</v>
      </c>
      <c r="B195" s="39">
        <v>25</v>
      </c>
      <c r="C195" s="39" t="s">
        <v>373</v>
      </c>
      <c r="D195" s="39" t="s">
        <v>377</v>
      </c>
      <c r="E195" s="39" t="str">
        <f>INDEX(Owners!B:B,MATCH(C195,Owners!D:D,0))</f>
        <v>LOCOMOTIVE LEIGHPZIG</v>
      </c>
      <c r="F195" s="39" t="str">
        <f>INDEX(Owners!B:B,MATCH(D195,Owners!D:D,0))</f>
        <v>SPORTING ANATTYJACKET</v>
      </c>
      <c r="G195" s="39" t="str">
        <f>INDEX(Owners!C:C,MATCH(C195,Owners!D:D,0))</f>
        <v xml:space="preserve">Mo        </v>
      </c>
      <c r="H195" s="39" t="str">
        <f>INDEX(Owners!C:C,MATCH(D195,Owners!D:D,0))</f>
        <v xml:space="preserve">Graham    </v>
      </c>
      <c r="I195" s="40"/>
      <c r="J195" s="40"/>
      <c r="K195" s="41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4"/>
      <c r="W195" s="44"/>
      <c r="X195" s="43"/>
      <c r="Y195" s="43"/>
      <c r="Z195" s="43"/>
      <c r="AA195" s="43"/>
      <c r="AB195" s="43"/>
      <c r="AC195" s="43"/>
      <c r="AD195" s="43"/>
      <c r="AE195" s="43"/>
      <c r="AF195" s="43"/>
    </row>
    <row r="196" spans="1:32" x14ac:dyDescent="0.25">
      <c r="A196" s="39">
        <v>196</v>
      </c>
      <c r="B196" s="39">
        <v>25</v>
      </c>
      <c r="C196" s="39" t="s">
        <v>378</v>
      </c>
      <c r="D196" s="39" t="s">
        <v>374</v>
      </c>
      <c r="E196" s="39" t="str">
        <f>INDEX(Owners!B:B,MATCH(C196,Owners!D:D,0))</f>
        <v>CHICAGO SAUSAGE KINGS</v>
      </c>
      <c r="F196" s="39" t="str">
        <f>INDEX(Owners!B:B,MATCH(D196,Owners!D:D,0))</f>
        <v>TOLLER BOYS 13</v>
      </c>
      <c r="G196" s="39" t="str">
        <f>INDEX(Owners!C:C,MATCH(C196,Owners!D:D,0))</f>
        <v xml:space="preserve">Greeny    </v>
      </c>
      <c r="H196" s="39" t="str">
        <f>INDEX(Owners!C:C,MATCH(D196,Owners!D:D,0))</f>
        <v xml:space="preserve">Paul      </v>
      </c>
      <c r="I196" s="40"/>
      <c r="J196" s="40"/>
      <c r="K196" s="41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4"/>
      <c r="W196" s="44"/>
      <c r="X196" s="43"/>
      <c r="Y196" s="43"/>
      <c r="Z196" s="43"/>
      <c r="AA196" s="43"/>
      <c r="AB196" s="43"/>
      <c r="AC196" s="43"/>
      <c r="AD196" s="43"/>
      <c r="AE196" s="43"/>
      <c r="AF196" s="43"/>
    </row>
    <row r="197" spans="1:32" x14ac:dyDescent="0.25">
      <c r="A197" s="39">
        <v>197</v>
      </c>
      <c r="B197" s="39">
        <v>25</v>
      </c>
      <c r="C197" s="39" t="s">
        <v>380</v>
      </c>
      <c r="D197" s="39" t="s">
        <v>375</v>
      </c>
      <c r="E197" s="39" t="str">
        <f>INDEX(Owners!B:B,MATCH(C197,Owners!D:D,0))</f>
        <v>BREAST HOMAGE ALBION</v>
      </c>
      <c r="F197" s="39" t="str">
        <f>INDEX(Owners!B:B,MATCH(D197,Owners!D:D,0))</f>
        <v>JEAN PIERRE'S TAP INS</v>
      </c>
      <c r="G197" s="39" t="str">
        <f>INDEX(Owners!C:C,MATCH(C197,Owners!D:D,0))</f>
        <v>Cluke</v>
      </c>
      <c r="H197" s="39" t="str">
        <f>INDEX(Owners!C:C,MATCH(D197,Owners!D:D,0))</f>
        <v xml:space="preserve">Murph     </v>
      </c>
      <c r="I197" s="40"/>
      <c r="J197" s="40"/>
      <c r="K197" s="41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4"/>
      <c r="W197" s="44"/>
      <c r="X197" s="43"/>
      <c r="Y197" s="43"/>
      <c r="Z197" s="43"/>
      <c r="AA197" s="43"/>
      <c r="AB197" s="43"/>
      <c r="AC197" s="43"/>
      <c r="AD197" s="43"/>
      <c r="AE197" s="43"/>
      <c r="AF197" s="43"/>
    </row>
    <row r="198" spans="1:32" x14ac:dyDescent="0.25">
      <c r="A198" s="39">
        <v>198</v>
      </c>
      <c r="B198" s="39">
        <v>25</v>
      </c>
      <c r="C198" s="39" t="s">
        <v>376</v>
      </c>
      <c r="D198" s="39" t="s">
        <v>369</v>
      </c>
      <c r="E198" s="39" t="str">
        <f>INDEX(Owners!B:B,MATCH(C198,Owners!D:D,0))</f>
        <v>FORTUNA DUFFLECOAT</v>
      </c>
      <c r="F198" s="39" t="str">
        <f>INDEX(Owners!B:B,MATCH(D198,Owners!D:D,0))</f>
        <v>REAL MADRID ICULE UNITED</v>
      </c>
      <c r="G198" s="39" t="str">
        <f>INDEX(Owners!C:C,MATCH(C198,Owners!D:D,0))</f>
        <v xml:space="preserve">Jonny     </v>
      </c>
      <c r="H198" s="39" t="str">
        <f>INDEX(Owners!C:C,MATCH(D198,Owners!D:D,0))</f>
        <v xml:space="preserve">Nig       </v>
      </c>
      <c r="I198" s="40"/>
      <c r="J198" s="40"/>
      <c r="K198" s="41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4"/>
      <c r="W198" s="44"/>
      <c r="X198" s="43"/>
      <c r="Y198" s="43"/>
      <c r="Z198" s="43"/>
      <c r="AA198" s="43"/>
      <c r="AB198" s="43"/>
      <c r="AC198" s="43"/>
      <c r="AD198" s="43"/>
      <c r="AE198" s="43"/>
      <c r="AF198" s="43"/>
    </row>
    <row r="199" spans="1:32" x14ac:dyDescent="0.25">
      <c r="A199" s="39">
        <v>199</v>
      </c>
      <c r="B199" s="39">
        <v>25</v>
      </c>
      <c r="C199" s="39" t="s">
        <v>367</v>
      </c>
      <c r="D199" s="39" t="s">
        <v>324</v>
      </c>
      <c r="E199" s="39" t="str">
        <f>INDEX(Owners!B:B,MATCH(C199,Owners!D:D,0))</f>
        <v>AJAX TREESDOWN</v>
      </c>
      <c r="F199" s="39" t="str">
        <f>INDEX(Owners!B:B,MATCH(D199,Owners!D:D,0))</f>
        <v>SPORTING LESBIANS</v>
      </c>
      <c r="G199" s="39" t="str">
        <f>INDEX(Owners!C:C,MATCH(C199,Owners!D:D,0))</f>
        <v xml:space="preserve">Jimmy     </v>
      </c>
      <c r="H199" s="39" t="str">
        <f>INDEX(Owners!C:C,MATCH(D199,Owners!D:D,0))</f>
        <v xml:space="preserve">Fid       </v>
      </c>
      <c r="I199" s="40"/>
      <c r="J199" s="40"/>
      <c r="K199" s="41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4"/>
      <c r="W199" s="44"/>
      <c r="X199" s="43"/>
      <c r="Y199" s="43"/>
      <c r="Z199" s="43"/>
      <c r="AA199" s="43"/>
      <c r="AB199" s="43"/>
      <c r="AC199" s="43"/>
      <c r="AD199" s="43"/>
      <c r="AE199" s="43"/>
      <c r="AF199" s="43"/>
    </row>
    <row r="200" spans="1:32" x14ac:dyDescent="0.25">
      <c r="A200" s="39">
        <v>200</v>
      </c>
      <c r="B200" s="39">
        <v>25</v>
      </c>
      <c r="C200" s="39" t="s">
        <v>381</v>
      </c>
      <c r="D200" s="39" t="s">
        <v>371</v>
      </c>
      <c r="E200" s="39" t="str">
        <f>INDEX(Owners!B:B,MATCH(C200,Owners!D:D,0))</f>
        <v>SAINT JOHN'S</v>
      </c>
      <c r="F200" s="39" t="str">
        <f>INDEX(Owners!B:B,MATCH(D200,Owners!D:D,0))</f>
        <v>MICKY QUINN'S SHIRT</v>
      </c>
      <c r="G200" s="39" t="str">
        <f>INDEX(Owners!C:C,MATCH(C200,Owners!D:D,0))</f>
        <v>John</v>
      </c>
      <c r="H200" s="39" t="str">
        <f>INDEX(Owners!C:C,MATCH(D200,Owners!D:D,0))</f>
        <v xml:space="preserve">Andy      </v>
      </c>
      <c r="I200" s="40"/>
      <c r="J200" s="40"/>
      <c r="K200" s="41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4"/>
      <c r="W200" s="44"/>
      <c r="X200" s="43"/>
      <c r="Y200" s="43"/>
      <c r="Z200" s="43"/>
      <c r="AA200" s="43"/>
      <c r="AB200" s="43"/>
      <c r="AC200" s="43"/>
      <c r="AD200" s="43"/>
      <c r="AE200" s="43"/>
      <c r="AF200" s="43"/>
    </row>
    <row r="201" spans="1:32" ht="15.75" thickBot="1" x14ac:dyDescent="0.3">
      <c r="A201" s="86">
        <v>201</v>
      </c>
      <c r="B201" s="86">
        <v>25</v>
      </c>
      <c r="C201" s="86" t="s">
        <v>370</v>
      </c>
      <c r="D201" s="86" t="s">
        <v>368</v>
      </c>
      <c r="E201" s="86" t="str">
        <f>INDEX(Owners!B:B,MATCH(C201,Owners!D:D,0))</f>
        <v>BRUSH IT, MUNCH, AND GAG BACK</v>
      </c>
      <c r="F201" s="86" t="str">
        <f>INDEX(Owners!B:B,MATCH(D201,Owners!D:D,0))</f>
        <v>THE JORDI GOMEZ LOVE-IN</v>
      </c>
      <c r="G201" s="86" t="str">
        <f>INDEX(Owners!C:C,MATCH(C201,Owners!D:D,0))</f>
        <v xml:space="preserve">Brad      </v>
      </c>
      <c r="H201" s="86" t="str">
        <f>INDEX(Owners!C:C,MATCH(D201,Owners!D:D,0))</f>
        <v xml:space="preserve">Griff     </v>
      </c>
      <c r="I201" s="87"/>
      <c r="J201" s="87"/>
      <c r="K201" s="88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90"/>
      <c r="W201" s="90"/>
      <c r="X201" s="91"/>
      <c r="Y201" s="91"/>
      <c r="Z201" s="91"/>
      <c r="AA201" s="91"/>
      <c r="AB201" s="91"/>
      <c r="AC201" s="91"/>
      <c r="AD201" s="91"/>
      <c r="AE201" s="91"/>
      <c r="AF201" s="91"/>
    </row>
    <row r="202" spans="1:32" s="98" customFormat="1" x14ac:dyDescent="0.25">
      <c r="A202" s="92">
        <v>202</v>
      </c>
      <c r="B202" s="92">
        <v>26</v>
      </c>
      <c r="C202" s="92" t="s">
        <v>375</v>
      </c>
      <c r="D202" s="92" t="s">
        <v>376</v>
      </c>
      <c r="E202" s="92" t="str">
        <f>INDEX(Owners!B:B,MATCH(C202,Owners!D:D,0))</f>
        <v>JEAN PIERRE'S TAP INS</v>
      </c>
      <c r="F202" s="92" t="str">
        <f>INDEX(Owners!B:B,MATCH(D202,Owners!D:D,0))</f>
        <v>FORTUNA DUFFLECOAT</v>
      </c>
      <c r="G202" s="92" t="str">
        <f>INDEX(Owners!C:C,MATCH(C202,Owners!D:D,0))</f>
        <v xml:space="preserve">Murph     </v>
      </c>
      <c r="H202" s="92" t="str">
        <f>INDEX(Owners!C:C,MATCH(D202,Owners!D:D,0))</f>
        <v xml:space="preserve">Jonny     </v>
      </c>
      <c r="I202" s="93"/>
      <c r="J202" s="93"/>
      <c r="K202" s="94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6"/>
      <c r="W202" s="96"/>
      <c r="X202" s="97"/>
      <c r="Y202" s="97"/>
      <c r="Z202" s="97"/>
      <c r="AA202" s="97"/>
      <c r="AB202" s="97"/>
      <c r="AC202" s="97"/>
      <c r="AD202" s="97"/>
      <c r="AE202" s="97"/>
      <c r="AF202" s="97"/>
    </row>
    <row r="203" spans="1:32" x14ac:dyDescent="0.25">
      <c r="A203" s="39">
        <v>203</v>
      </c>
      <c r="B203" s="39">
        <v>26</v>
      </c>
      <c r="C203" s="39" t="s">
        <v>368</v>
      </c>
      <c r="D203" s="39" t="s">
        <v>380</v>
      </c>
      <c r="E203" s="39" t="str">
        <f>INDEX(Owners!B:B,MATCH(C203,Owners!D:D,0))</f>
        <v>THE JORDI GOMEZ LOVE-IN</v>
      </c>
      <c r="F203" s="39" t="str">
        <f>INDEX(Owners!B:B,MATCH(D203,Owners!D:D,0))</f>
        <v>BREAST HOMAGE ALBION</v>
      </c>
      <c r="G203" s="39" t="str">
        <f>INDEX(Owners!C:C,MATCH(C203,Owners!D:D,0))</f>
        <v xml:space="preserve">Griff     </v>
      </c>
      <c r="H203" s="39" t="str">
        <f>INDEX(Owners!C:C,MATCH(D203,Owners!D:D,0))</f>
        <v>Cluke</v>
      </c>
      <c r="I203" s="40"/>
      <c r="J203" s="40"/>
      <c r="K203" s="41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4"/>
      <c r="W203" s="44"/>
      <c r="X203" s="43"/>
      <c r="Y203" s="43"/>
      <c r="Z203" s="43"/>
      <c r="AA203" s="43"/>
      <c r="AB203" s="43"/>
      <c r="AC203" s="43"/>
      <c r="AD203" s="43"/>
      <c r="AE203" s="43"/>
      <c r="AF203" s="43"/>
    </row>
    <row r="204" spans="1:32" x14ac:dyDescent="0.25">
      <c r="A204" s="39">
        <v>204</v>
      </c>
      <c r="B204" s="39">
        <v>26</v>
      </c>
      <c r="C204" s="39" t="s">
        <v>374</v>
      </c>
      <c r="D204" s="39" t="s">
        <v>370</v>
      </c>
      <c r="E204" s="39" t="str">
        <f>INDEX(Owners!B:B,MATCH(C204,Owners!D:D,0))</f>
        <v>TOLLER BOYS 13</v>
      </c>
      <c r="F204" s="39" t="str">
        <f>INDEX(Owners!B:B,MATCH(D204,Owners!D:D,0))</f>
        <v>BRUSH IT, MUNCH, AND GAG BACK</v>
      </c>
      <c r="G204" s="39" t="str">
        <f>INDEX(Owners!C:C,MATCH(C204,Owners!D:D,0))</f>
        <v xml:space="preserve">Paul      </v>
      </c>
      <c r="H204" s="39" t="str">
        <f>INDEX(Owners!C:C,MATCH(D204,Owners!D:D,0))</f>
        <v xml:space="preserve">Brad      </v>
      </c>
      <c r="I204" s="40"/>
      <c r="J204" s="40"/>
      <c r="K204" s="41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4"/>
      <c r="W204" s="44"/>
      <c r="X204" s="43"/>
      <c r="Y204" s="43"/>
      <c r="Z204" s="43"/>
      <c r="AA204" s="43"/>
      <c r="AB204" s="43"/>
      <c r="AC204" s="43"/>
      <c r="AD204" s="43"/>
      <c r="AE204" s="43"/>
      <c r="AF204" s="43"/>
    </row>
    <row r="205" spans="1:32" x14ac:dyDescent="0.25">
      <c r="A205" s="39">
        <v>205</v>
      </c>
      <c r="B205" s="39">
        <v>26</v>
      </c>
      <c r="C205" s="39" t="s">
        <v>377</v>
      </c>
      <c r="D205" s="39" t="s">
        <v>378</v>
      </c>
      <c r="E205" s="39" t="str">
        <f>INDEX(Owners!B:B,MATCH(C205,Owners!D:D,0))</f>
        <v>SPORTING ANATTYJACKET</v>
      </c>
      <c r="F205" s="39" t="str">
        <f>INDEX(Owners!B:B,MATCH(D205,Owners!D:D,0))</f>
        <v>CHICAGO SAUSAGE KINGS</v>
      </c>
      <c r="G205" s="39" t="str">
        <f>INDEX(Owners!C:C,MATCH(C205,Owners!D:D,0))</f>
        <v xml:space="preserve">Graham    </v>
      </c>
      <c r="H205" s="39" t="str">
        <f>INDEX(Owners!C:C,MATCH(D205,Owners!D:D,0))</f>
        <v xml:space="preserve">Greeny    </v>
      </c>
      <c r="I205" s="40"/>
      <c r="J205" s="40"/>
      <c r="K205" s="41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4"/>
      <c r="W205" s="44"/>
      <c r="X205" s="43"/>
      <c r="Y205" s="43"/>
      <c r="Z205" s="43"/>
      <c r="AA205" s="43"/>
      <c r="AB205" s="43"/>
      <c r="AC205" s="43"/>
      <c r="AD205" s="43"/>
      <c r="AE205" s="43"/>
      <c r="AF205" s="43"/>
    </row>
    <row r="206" spans="1:32" x14ac:dyDescent="0.25">
      <c r="A206" s="39">
        <v>206</v>
      </c>
      <c r="B206" s="39">
        <v>26</v>
      </c>
      <c r="C206" s="39" t="s">
        <v>379</v>
      </c>
      <c r="D206" s="39" t="s">
        <v>373</v>
      </c>
      <c r="E206" s="39" t="str">
        <f>INDEX(Owners!B:B,MATCH(C206,Owners!D:D,0))</f>
        <v>EUXTON SOUTH END</v>
      </c>
      <c r="F206" s="39" t="str">
        <f>INDEX(Owners!B:B,MATCH(D206,Owners!D:D,0))</f>
        <v>LOCOMOTIVE LEIGHPZIG</v>
      </c>
      <c r="G206" s="39" t="str">
        <f>INDEX(Owners!C:C,MATCH(C206,Owners!D:D,0))</f>
        <v xml:space="preserve">Antony    </v>
      </c>
      <c r="H206" s="39" t="str">
        <f>INDEX(Owners!C:C,MATCH(D206,Owners!D:D,0))</f>
        <v xml:space="preserve">Mo        </v>
      </c>
      <c r="I206" s="40"/>
      <c r="J206" s="40"/>
      <c r="K206" s="41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4"/>
      <c r="W206" s="44"/>
      <c r="X206" s="43"/>
      <c r="Y206" s="43"/>
      <c r="Z206" s="43"/>
      <c r="AA206" s="43"/>
      <c r="AB206" s="43"/>
      <c r="AC206" s="43"/>
      <c r="AD206" s="43"/>
      <c r="AE206" s="43"/>
      <c r="AF206" s="43"/>
    </row>
    <row r="207" spans="1:32" x14ac:dyDescent="0.25">
      <c r="A207" s="39">
        <v>207</v>
      </c>
      <c r="B207" s="39">
        <v>26</v>
      </c>
      <c r="C207" s="39" t="s">
        <v>324</v>
      </c>
      <c r="D207" s="39" t="s">
        <v>381</v>
      </c>
      <c r="E207" s="39" t="str">
        <f>INDEX(Owners!B:B,MATCH(C207,Owners!D:D,0))</f>
        <v>SPORTING LESBIANS</v>
      </c>
      <c r="F207" s="39" t="str">
        <f>INDEX(Owners!B:B,MATCH(D207,Owners!D:D,0))</f>
        <v>SAINT JOHN'S</v>
      </c>
      <c r="G207" s="39" t="str">
        <f>INDEX(Owners!C:C,MATCH(C207,Owners!D:D,0))</f>
        <v xml:space="preserve">Fid       </v>
      </c>
      <c r="H207" s="39" t="str">
        <f>INDEX(Owners!C:C,MATCH(D207,Owners!D:D,0))</f>
        <v>John</v>
      </c>
      <c r="I207" s="40"/>
      <c r="J207" s="40"/>
      <c r="K207" s="41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4"/>
      <c r="W207" s="44"/>
      <c r="X207" s="43"/>
      <c r="Y207" s="43"/>
      <c r="Z207" s="43"/>
      <c r="AA207" s="43"/>
      <c r="AB207" s="43"/>
      <c r="AC207" s="43"/>
      <c r="AD207" s="43"/>
      <c r="AE207" s="43"/>
      <c r="AF207" s="43"/>
    </row>
    <row r="208" spans="1:32" x14ac:dyDescent="0.25">
      <c r="A208" s="39">
        <v>208</v>
      </c>
      <c r="B208" s="39">
        <v>26</v>
      </c>
      <c r="C208" s="39" t="s">
        <v>369</v>
      </c>
      <c r="D208" s="39" t="s">
        <v>367</v>
      </c>
      <c r="E208" s="39" t="str">
        <f>INDEX(Owners!B:B,MATCH(C208,Owners!D:D,0))</f>
        <v>REAL MADRID ICULE UNITED</v>
      </c>
      <c r="F208" s="39" t="str">
        <f>INDEX(Owners!B:B,MATCH(D208,Owners!D:D,0))</f>
        <v>AJAX TREESDOWN</v>
      </c>
      <c r="G208" s="39" t="str">
        <f>INDEX(Owners!C:C,MATCH(C208,Owners!D:D,0))</f>
        <v xml:space="preserve">Nig       </v>
      </c>
      <c r="H208" s="39" t="str">
        <f>INDEX(Owners!C:C,MATCH(D208,Owners!D:D,0))</f>
        <v xml:space="preserve">Jimmy     </v>
      </c>
      <c r="I208" s="40"/>
      <c r="J208" s="40"/>
      <c r="K208" s="41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4"/>
      <c r="W208" s="44"/>
      <c r="X208" s="43"/>
      <c r="Y208" s="43"/>
      <c r="Z208" s="43"/>
      <c r="AA208" s="43"/>
      <c r="AB208" s="43"/>
      <c r="AC208" s="43"/>
      <c r="AD208" s="43"/>
      <c r="AE208" s="43"/>
      <c r="AF208" s="43"/>
    </row>
    <row r="209" spans="1:32" ht="15.75" thickBot="1" x14ac:dyDescent="0.3">
      <c r="A209" s="86">
        <v>209</v>
      </c>
      <c r="B209" s="86">
        <v>26</v>
      </c>
      <c r="C209" s="86" t="s">
        <v>371</v>
      </c>
      <c r="D209" s="86" t="s">
        <v>372</v>
      </c>
      <c r="E209" s="86" t="str">
        <f>INDEX(Owners!B:B,MATCH(C209,Owners!D:D,0))</f>
        <v>MICKY QUINN'S SHIRT</v>
      </c>
      <c r="F209" s="86" t="str">
        <f>INDEX(Owners!B:B,MATCH(D209,Owners!D:D,0))</f>
        <v>MURDER ON ZIDANE'S FLOOR</v>
      </c>
      <c r="G209" s="86" t="str">
        <f>INDEX(Owners!C:C,MATCH(C209,Owners!D:D,0))</f>
        <v xml:space="preserve">Andy      </v>
      </c>
      <c r="H209" s="86" t="str">
        <f>INDEX(Owners!C:C,MATCH(D209,Owners!D:D,0))</f>
        <v xml:space="preserve">Rob       </v>
      </c>
      <c r="I209" s="87"/>
      <c r="J209" s="87"/>
      <c r="K209" s="88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90"/>
      <c r="W209" s="90"/>
      <c r="X209" s="91"/>
      <c r="Y209" s="91"/>
      <c r="Z209" s="91"/>
      <c r="AA209" s="91"/>
      <c r="AB209" s="91"/>
      <c r="AC209" s="91"/>
      <c r="AD209" s="91"/>
      <c r="AE209" s="91"/>
      <c r="AF209" s="91"/>
    </row>
    <row r="210" spans="1:32" s="98" customFormat="1" x14ac:dyDescent="0.25">
      <c r="A210" s="92">
        <v>210</v>
      </c>
      <c r="B210" s="92">
        <v>27</v>
      </c>
      <c r="C210" s="92" t="s">
        <v>373</v>
      </c>
      <c r="D210" s="92" t="s">
        <v>372</v>
      </c>
      <c r="E210" s="92" t="str">
        <f>INDEX(Owners!B:B,MATCH(C210,Owners!D:D,0))</f>
        <v>LOCOMOTIVE LEIGHPZIG</v>
      </c>
      <c r="F210" s="92" t="str">
        <f>INDEX(Owners!B:B,MATCH(D210,Owners!D:D,0))</f>
        <v>MURDER ON ZIDANE'S FLOOR</v>
      </c>
      <c r="G210" s="92" t="str">
        <f>INDEX(Owners!C:C,MATCH(C210,Owners!D:D,0))</f>
        <v xml:space="preserve">Mo        </v>
      </c>
      <c r="H210" s="92" t="str">
        <f>INDEX(Owners!C:C,MATCH(D210,Owners!D:D,0))</f>
        <v xml:space="preserve">Rob       </v>
      </c>
      <c r="I210" s="93"/>
      <c r="J210" s="93"/>
      <c r="K210" s="94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6"/>
      <c r="W210" s="96"/>
      <c r="X210" s="97"/>
      <c r="Y210" s="97"/>
      <c r="Z210" s="97"/>
      <c r="AA210" s="97"/>
      <c r="AB210" s="97"/>
      <c r="AC210" s="97"/>
      <c r="AD210" s="97"/>
      <c r="AE210" s="97"/>
      <c r="AF210" s="97"/>
    </row>
    <row r="211" spans="1:32" x14ac:dyDescent="0.25">
      <c r="A211" s="39">
        <v>211</v>
      </c>
      <c r="B211" s="39">
        <v>27</v>
      </c>
      <c r="C211" s="39" t="s">
        <v>378</v>
      </c>
      <c r="D211" s="39" t="s">
        <v>379</v>
      </c>
      <c r="E211" s="39" t="str">
        <f>INDEX(Owners!B:B,MATCH(C211,Owners!D:D,0))</f>
        <v>CHICAGO SAUSAGE KINGS</v>
      </c>
      <c r="F211" s="39" t="str">
        <f>INDEX(Owners!B:B,MATCH(D211,Owners!D:D,0))</f>
        <v>EUXTON SOUTH END</v>
      </c>
      <c r="G211" s="39" t="str">
        <f>INDEX(Owners!C:C,MATCH(C211,Owners!D:D,0))</f>
        <v xml:space="preserve">Greeny    </v>
      </c>
      <c r="H211" s="39" t="str">
        <f>INDEX(Owners!C:C,MATCH(D211,Owners!D:D,0))</f>
        <v xml:space="preserve">Antony    </v>
      </c>
      <c r="I211" s="40"/>
      <c r="J211" s="40"/>
      <c r="K211" s="41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4"/>
      <c r="W211" s="44"/>
      <c r="X211" s="43"/>
      <c r="Y211" s="43"/>
      <c r="Z211" s="43"/>
      <c r="AA211" s="43"/>
      <c r="AB211" s="43"/>
      <c r="AC211" s="43"/>
      <c r="AD211" s="43"/>
      <c r="AE211" s="43"/>
      <c r="AF211" s="43"/>
    </row>
    <row r="212" spans="1:32" x14ac:dyDescent="0.25">
      <c r="A212" s="39">
        <v>212</v>
      </c>
      <c r="B212" s="39">
        <v>27</v>
      </c>
      <c r="C212" s="39" t="s">
        <v>370</v>
      </c>
      <c r="D212" s="39" t="s">
        <v>377</v>
      </c>
      <c r="E212" s="39" t="str">
        <f>INDEX(Owners!B:B,MATCH(C212,Owners!D:D,0))</f>
        <v>BRUSH IT, MUNCH, AND GAG BACK</v>
      </c>
      <c r="F212" s="39" t="str">
        <f>INDEX(Owners!B:B,MATCH(D212,Owners!D:D,0))</f>
        <v>SPORTING ANATTYJACKET</v>
      </c>
      <c r="G212" s="39" t="str">
        <f>INDEX(Owners!C:C,MATCH(C212,Owners!D:D,0))</f>
        <v xml:space="preserve">Brad      </v>
      </c>
      <c r="H212" s="39" t="str">
        <f>INDEX(Owners!C:C,MATCH(D212,Owners!D:D,0))</f>
        <v xml:space="preserve">Graham    </v>
      </c>
      <c r="I212" s="40"/>
      <c r="J212" s="40"/>
      <c r="K212" s="41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4"/>
      <c r="W212" s="44"/>
      <c r="X212" s="43"/>
      <c r="Y212" s="43"/>
      <c r="Z212" s="43"/>
      <c r="AA212" s="43"/>
      <c r="AB212" s="43"/>
      <c r="AC212" s="43"/>
      <c r="AD212" s="43"/>
      <c r="AE212" s="43"/>
      <c r="AF212" s="43"/>
    </row>
    <row r="213" spans="1:32" x14ac:dyDescent="0.25">
      <c r="A213" s="39">
        <v>213</v>
      </c>
      <c r="B213" s="39">
        <v>27</v>
      </c>
      <c r="C213" s="39" t="s">
        <v>380</v>
      </c>
      <c r="D213" s="39" t="s">
        <v>374</v>
      </c>
      <c r="E213" s="39" t="str">
        <f>INDEX(Owners!B:B,MATCH(C213,Owners!D:D,0))</f>
        <v>BREAST HOMAGE ALBION</v>
      </c>
      <c r="F213" s="39" t="str">
        <f>INDEX(Owners!B:B,MATCH(D213,Owners!D:D,0))</f>
        <v>TOLLER BOYS 13</v>
      </c>
      <c r="G213" s="39" t="str">
        <f>INDEX(Owners!C:C,MATCH(C213,Owners!D:D,0))</f>
        <v>Cluke</v>
      </c>
      <c r="H213" s="39" t="str">
        <f>INDEX(Owners!C:C,MATCH(D213,Owners!D:D,0))</f>
        <v xml:space="preserve">Paul      </v>
      </c>
      <c r="I213" s="40"/>
      <c r="J213" s="40"/>
      <c r="K213" s="41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4"/>
      <c r="W213" s="44"/>
      <c r="X213" s="43"/>
      <c r="Y213" s="43"/>
      <c r="Z213" s="43"/>
      <c r="AA213" s="43"/>
      <c r="AB213" s="43"/>
      <c r="AC213" s="43"/>
      <c r="AD213" s="43"/>
      <c r="AE213" s="43"/>
      <c r="AF213" s="43"/>
    </row>
    <row r="214" spans="1:32" x14ac:dyDescent="0.25">
      <c r="A214" s="39">
        <v>214</v>
      </c>
      <c r="B214" s="39">
        <v>27</v>
      </c>
      <c r="C214" s="39" t="s">
        <v>376</v>
      </c>
      <c r="D214" s="39" t="s">
        <v>368</v>
      </c>
      <c r="E214" s="39" t="str">
        <f>INDEX(Owners!B:B,MATCH(C214,Owners!D:D,0))</f>
        <v>FORTUNA DUFFLECOAT</v>
      </c>
      <c r="F214" s="39" t="str">
        <f>INDEX(Owners!B:B,MATCH(D214,Owners!D:D,0))</f>
        <v>THE JORDI GOMEZ LOVE-IN</v>
      </c>
      <c r="G214" s="39" t="str">
        <f>INDEX(Owners!C:C,MATCH(C214,Owners!D:D,0))</f>
        <v xml:space="preserve">Jonny     </v>
      </c>
      <c r="H214" s="39" t="str">
        <f>INDEX(Owners!C:C,MATCH(D214,Owners!D:D,0))</f>
        <v xml:space="preserve">Griff     </v>
      </c>
      <c r="I214" s="40"/>
      <c r="J214" s="40"/>
      <c r="K214" s="41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4"/>
      <c r="W214" s="44"/>
      <c r="X214" s="43"/>
      <c r="Y214" s="43"/>
      <c r="Z214" s="43"/>
      <c r="AA214" s="43"/>
      <c r="AB214" s="43"/>
      <c r="AC214" s="43"/>
      <c r="AD214" s="43"/>
      <c r="AE214" s="43"/>
      <c r="AF214" s="43"/>
    </row>
    <row r="215" spans="1:32" x14ac:dyDescent="0.25">
      <c r="A215" s="39">
        <v>215</v>
      </c>
      <c r="B215" s="39">
        <v>27</v>
      </c>
      <c r="C215" s="39" t="s">
        <v>367</v>
      </c>
      <c r="D215" s="39" t="s">
        <v>375</v>
      </c>
      <c r="E215" s="39" t="str">
        <f>INDEX(Owners!B:B,MATCH(C215,Owners!D:D,0))</f>
        <v>AJAX TREESDOWN</v>
      </c>
      <c r="F215" s="39" t="str">
        <f>INDEX(Owners!B:B,MATCH(D215,Owners!D:D,0))</f>
        <v>JEAN PIERRE'S TAP INS</v>
      </c>
      <c r="G215" s="39" t="str">
        <f>INDEX(Owners!C:C,MATCH(C215,Owners!D:D,0))</f>
        <v xml:space="preserve">Jimmy     </v>
      </c>
      <c r="H215" s="39" t="str">
        <f>INDEX(Owners!C:C,MATCH(D215,Owners!D:D,0))</f>
        <v xml:space="preserve">Murph     </v>
      </c>
      <c r="I215" s="40"/>
      <c r="J215" s="40"/>
      <c r="K215" s="41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4"/>
      <c r="W215" s="44"/>
      <c r="X215" s="43"/>
      <c r="Y215" s="43"/>
      <c r="Z215" s="43"/>
      <c r="AA215" s="43"/>
      <c r="AB215" s="43"/>
      <c r="AC215" s="43"/>
      <c r="AD215" s="43"/>
      <c r="AE215" s="43"/>
      <c r="AF215" s="43"/>
    </row>
    <row r="216" spans="1:32" x14ac:dyDescent="0.25">
      <c r="A216" s="39">
        <v>216</v>
      </c>
      <c r="B216" s="39">
        <v>27</v>
      </c>
      <c r="C216" s="39" t="s">
        <v>381</v>
      </c>
      <c r="D216" s="39" t="s">
        <v>369</v>
      </c>
      <c r="E216" s="39" t="str">
        <f>INDEX(Owners!B:B,MATCH(C216,Owners!D:D,0))</f>
        <v>SAINT JOHN'S</v>
      </c>
      <c r="F216" s="39" t="str">
        <f>INDEX(Owners!B:B,MATCH(D216,Owners!D:D,0))</f>
        <v>REAL MADRID ICULE UNITED</v>
      </c>
      <c r="G216" s="39" t="str">
        <f>INDEX(Owners!C:C,MATCH(C216,Owners!D:D,0))</f>
        <v>John</v>
      </c>
      <c r="H216" s="39" t="str">
        <f>INDEX(Owners!C:C,MATCH(D216,Owners!D:D,0))</f>
        <v xml:space="preserve">Nig       </v>
      </c>
      <c r="I216" s="40"/>
      <c r="J216" s="40"/>
      <c r="K216" s="41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4"/>
      <c r="W216" s="44"/>
      <c r="X216" s="43"/>
      <c r="Y216" s="43"/>
      <c r="Z216" s="43"/>
      <c r="AA216" s="43"/>
      <c r="AB216" s="43"/>
      <c r="AC216" s="43"/>
      <c r="AD216" s="43"/>
      <c r="AE216" s="43"/>
      <c r="AF216" s="43"/>
    </row>
    <row r="217" spans="1:32" ht="15.75" thickBot="1" x14ac:dyDescent="0.3">
      <c r="A217" s="86">
        <v>217</v>
      </c>
      <c r="B217" s="86">
        <v>27</v>
      </c>
      <c r="C217" s="86" t="s">
        <v>324</v>
      </c>
      <c r="D217" s="86" t="s">
        <v>371</v>
      </c>
      <c r="E217" s="86" t="str">
        <f>INDEX(Owners!B:B,MATCH(C217,Owners!D:D,0))</f>
        <v>SPORTING LESBIANS</v>
      </c>
      <c r="F217" s="86" t="str">
        <f>INDEX(Owners!B:B,MATCH(D217,Owners!D:D,0))</f>
        <v>MICKY QUINN'S SHIRT</v>
      </c>
      <c r="G217" s="86" t="str">
        <f>INDEX(Owners!C:C,MATCH(C217,Owners!D:D,0))</f>
        <v xml:space="preserve">Fid       </v>
      </c>
      <c r="H217" s="86" t="str">
        <f>INDEX(Owners!C:C,MATCH(D217,Owners!D:D,0))</f>
        <v xml:space="preserve">Andy      </v>
      </c>
      <c r="I217" s="87"/>
      <c r="J217" s="87"/>
      <c r="K217" s="88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90"/>
      <c r="W217" s="90"/>
      <c r="X217" s="91"/>
      <c r="Y217" s="91"/>
      <c r="Z217" s="91"/>
      <c r="AA217" s="91"/>
      <c r="AB217" s="91"/>
      <c r="AC217" s="91"/>
      <c r="AD217" s="91"/>
      <c r="AE217" s="91"/>
      <c r="AF217" s="91"/>
    </row>
    <row r="218" spans="1:32" s="98" customFormat="1" x14ac:dyDescent="0.25">
      <c r="A218" s="92">
        <v>218</v>
      </c>
      <c r="B218" s="92">
        <v>28</v>
      </c>
      <c r="C218" s="92" t="s">
        <v>375</v>
      </c>
      <c r="D218" s="92" t="s">
        <v>381</v>
      </c>
      <c r="E218" s="92" t="str">
        <f>INDEX(Owners!B:B,MATCH(C218,Owners!D:D,0))</f>
        <v>JEAN PIERRE'S TAP INS</v>
      </c>
      <c r="F218" s="92" t="str">
        <f>INDEX(Owners!B:B,MATCH(D218,Owners!D:D,0))</f>
        <v>SAINT JOHN'S</v>
      </c>
      <c r="G218" s="92" t="str">
        <f>INDEX(Owners!C:C,MATCH(C218,Owners!D:D,0))</f>
        <v xml:space="preserve">Murph     </v>
      </c>
      <c r="H218" s="92" t="str">
        <f>INDEX(Owners!C:C,MATCH(D218,Owners!D:D,0))</f>
        <v>John</v>
      </c>
      <c r="I218" s="93"/>
      <c r="J218" s="93"/>
      <c r="K218" s="94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6"/>
      <c r="W218" s="96"/>
      <c r="X218" s="97"/>
      <c r="Y218" s="97"/>
      <c r="Z218" s="97"/>
      <c r="AA218" s="97"/>
      <c r="AB218" s="97"/>
      <c r="AC218" s="97"/>
      <c r="AD218" s="97"/>
      <c r="AE218" s="97"/>
      <c r="AF218" s="97"/>
    </row>
    <row r="219" spans="1:32" x14ac:dyDescent="0.25">
      <c r="A219" s="39">
        <v>219</v>
      </c>
      <c r="B219" s="39">
        <v>28</v>
      </c>
      <c r="C219" s="39" t="s">
        <v>368</v>
      </c>
      <c r="D219" s="39" t="s">
        <v>367</v>
      </c>
      <c r="E219" s="39" t="str">
        <f>INDEX(Owners!B:B,MATCH(C219,Owners!D:D,0))</f>
        <v>THE JORDI GOMEZ LOVE-IN</v>
      </c>
      <c r="F219" s="39" t="str">
        <f>INDEX(Owners!B:B,MATCH(D219,Owners!D:D,0))</f>
        <v>AJAX TREESDOWN</v>
      </c>
      <c r="G219" s="39" t="str">
        <f>INDEX(Owners!C:C,MATCH(C219,Owners!D:D,0))</f>
        <v xml:space="preserve">Griff     </v>
      </c>
      <c r="H219" s="39" t="str">
        <f>INDEX(Owners!C:C,MATCH(D219,Owners!D:D,0))</f>
        <v xml:space="preserve">Jimmy     </v>
      </c>
      <c r="I219" s="40"/>
      <c r="J219" s="40"/>
      <c r="K219" s="41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4"/>
      <c r="W219" s="44"/>
      <c r="X219" s="43"/>
      <c r="Y219" s="43"/>
      <c r="Z219" s="43"/>
      <c r="AA219" s="43"/>
      <c r="AB219" s="43"/>
      <c r="AC219" s="43"/>
      <c r="AD219" s="43"/>
      <c r="AE219" s="43"/>
      <c r="AF219" s="43"/>
    </row>
    <row r="220" spans="1:32" x14ac:dyDescent="0.25">
      <c r="A220" s="39">
        <v>220</v>
      </c>
      <c r="B220" s="39">
        <v>28</v>
      </c>
      <c r="C220" s="39" t="s">
        <v>374</v>
      </c>
      <c r="D220" s="39" t="s">
        <v>376</v>
      </c>
      <c r="E220" s="39" t="str">
        <f>INDEX(Owners!B:B,MATCH(C220,Owners!D:D,0))</f>
        <v>TOLLER BOYS 13</v>
      </c>
      <c r="F220" s="39" t="str">
        <f>INDEX(Owners!B:B,MATCH(D220,Owners!D:D,0))</f>
        <v>FORTUNA DUFFLECOAT</v>
      </c>
      <c r="G220" s="39" t="str">
        <f>INDEX(Owners!C:C,MATCH(C220,Owners!D:D,0))</f>
        <v xml:space="preserve">Paul      </v>
      </c>
      <c r="H220" s="39" t="str">
        <f>INDEX(Owners!C:C,MATCH(D220,Owners!D:D,0))</f>
        <v xml:space="preserve">Jonny     </v>
      </c>
      <c r="I220" s="40"/>
      <c r="J220" s="40"/>
      <c r="K220" s="41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4"/>
      <c r="W220" s="44"/>
      <c r="X220" s="43"/>
      <c r="Y220" s="43"/>
      <c r="Z220" s="43"/>
      <c r="AA220" s="43"/>
      <c r="AB220" s="43"/>
      <c r="AC220" s="43"/>
      <c r="AD220" s="43"/>
      <c r="AE220" s="43"/>
      <c r="AF220" s="43"/>
    </row>
    <row r="221" spans="1:32" x14ac:dyDescent="0.25">
      <c r="A221" s="39">
        <v>221</v>
      </c>
      <c r="B221" s="39">
        <v>28</v>
      </c>
      <c r="C221" s="39" t="s">
        <v>377</v>
      </c>
      <c r="D221" s="39" t="s">
        <v>380</v>
      </c>
      <c r="E221" s="39" t="str">
        <f>INDEX(Owners!B:B,MATCH(C221,Owners!D:D,0))</f>
        <v>SPORTING ANATTYJACKET</v>
      </c>
      <c r="F221" s="39" t="str">
        <f>INDEX(Owners!B:B,MATCH(D221,Owners!D:D,0))</f>
        <v>BREAST HOMAGE ALBION</v>
      </c>
      <c r="G221" s="39" t="str">
        <f>INDEX(Owners!C:C,MATCH(C221,Owners!D:D,0))</f>
        <v xml:space="preserve">Graham    </v>
      </c>
      <c r="H221" s="39" t="str">
        <f>INDEX(Owners!C:C,MATCH(D221,Owners!D:D,0))</f>
        <v>Cluke</v>
      </c>
      <c r="I221" s="40"/>
      <c r="J221" s="40"/>
      <c r="K221" s="41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4"/>
      <c r="W221" s="44"/>
      <c r="X221" s="43"/>
      <c r="Y221" s="43"/>
      <c r="Z221" s="43"/>
      <c r="AA221" s="43"/>
      <c r="AB221" s="43"/>
      <c r="AC221" s="43"/>
      <c r="AD221" s="43"/>
      <c r="AE221" s="43"/>
      <c r="AF221" s="43"/>
    </row>
    <row r="222" spans="1:32" x14ac:dyDescent="0.25">
      <c r="A222" s="39">
        <v>222</v>
      </c>
      <c r="B222" s="39">
        <v>28</v>
      </c>
      <c r="C222" s="39" t="s">
        <v>379</v>
      </c>
      <c r="D222" s="39" t="s">
        <v>370</v>
      </c>
      <c r="E222" s="39" t="str">
        <f>INDEX(Owners!B:B,MATCH(C222,Owners!D:D,0))</f>
        <v>EUXTON SOUTH END</v>
      </c>
      <c r="F222" s="39" t="str">
        <f>INDEX(Owners!B:B,MATCH(D222,Owners!D:D,0))</f>
        <v>BRUSH IT, MUNCH, AND GAG BACK</v>
      </c>
      <c r="G222" s="39" t="str">
        <f>INDEX(Owners!C:C,MATCH(C222,Owners!D:D,0))</f>
        <v xml:space="preserve">Antony    </v>
      </c>
      <c r="H222" s="39" t="str">
        <f>INDEX(Owners!C:C,MATCH(D222,Owners!D:D,0))</f>
        <v xml:space="preserve">Brad      </v>
      </c>
      <c r="I222" s="40"/>
      <c r="J222" s="40"/>
      <c r="K222" s="41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4"/>
      <c r="W222" s="44"/>
      <c r="X222" s="43"/>
      <c r="Y222" s="43"/>
      <c r="Z222" s="43"/>
      <c r="AA222" s="43"/>
      <c r="AB222" s="43"/>
      <c r="AC222" s="43"/>
      <c r="AD222" s="43"/>
      <c r="AE222" s="43"/>
      <c r="AF222" s="43"/>
    </row>
    <row r="223" spans="1:32" x14ac:dyDescent="0.25">
      <c r="A223" s="39">
        <v>223</v>
      </c>
      <c r="B223" s="39">
        <v>28</v>
      </c>
      <c r="C223" s="39" t="s">
        <v>372</v>
      </c>
      <c r="D223" s="39" t="s">
        <v>378</v>
      </c>
      <c r="E223" s="39" t="str">
        <f>INDEX(Owners!B:B,MATCH(C223,Owners!D:D,0))</f>
        <v>MURDER ON ZIDANE'S FLOOR</v>
      </c>
      <c r="F223" s="39" t="str">
        <f>INDEX(Owners!B:B,MATCH(D223,Owners!D:D,0))</f>
        <v>CHICAGO SAUSAGE KINGS</v>
      </c>
      <c r="G223" s="39" t="str">
        <f>INDEX(Owners!C:C,MATCH(C223,Owners!D:D,0))</f>
        <v xml:space="preserve">Rob       </v>
      </c>
      <c r="H223" s="39" t="str">
        <f>INDEX(Owners!C:C,MATCH(D223,Owners!D:D,0))</f>
        <v xml:space="preserve">Greeny    </v>
      </c>
      <c r="I223" s="40"/>
      <c r="J223" s="40"/>
      <c r="K223" s="41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4"/>
      <c r="W223" s="44"/>
      <c r="X223" s="43"/>
      <c r="Y223" s="43"/>
      <c r="Z223" s="43"/>
      <c r="AA223" s="43"/>
      <c r="AB223" s="43"/>
      <c r="AC223" s="43"/>
      <c r="AD223" s="43"/>
      <c r="AE223" s="43"/>
      <c r="AF223" s="43"/>
    </row>
    <row r="224" spans="1:32" x14ac:dyDescent="0.25">
      <c r="A224" s="39">
        <v>224</v>
      </c>
      <c r="B224" s="39">
        <v>28</v>
      </c>
      <c r="C224" s="39" t="s">
        <v>369</v>
      </c>
      <c r="D224" s="39" t="s">
        <v>324</v>
      </c>
      <c r="E224" s="39" t="str">
        <f>INDEX(Owners!B:B,MATCH(C224,Owners!D:D,0))</f>
        <v>REAL MADRID ICULE UNITED</v>
      </c>
      <c r="F224" s="39" t="str">
        <f>INDEX(Owners!B:B,MATCH(D224,Owners!D:D,0))</f>
        <v>SPORTING LESBIANS</v>
      </c>
      <c r="G224" s="39" t="str">
        <f>INDEX(Owners!C:C,MATCH(C224,Owners!D:D,0))</f>
        <v xml:space="preserve">Nig       </v>
      </c>
      <c r="H224" s="39" t="str">
        <f>INDEX(Owners!C:C,MATCH(D224,Owners!D:D,0))</f>
        <v xml:space="preserve">Fid       </v>
      </c>
      <c r="I224" s="40"/>
      <c r="J224" s="40"/>
      <c r="K224" s="41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4"/>
      <c r="W224" s="44"/>
      <c r="X224" s="43"/>
      <c r="Y224" s="43"/>
      <c r="Z224" s="43"/>
      <c r="AA224" s="43"/>
      <c r="AB224" s="43"/>
      <c r="AC224" s="43"/>
      <c r="AD224" s="43"/>
      <c r="AE224" s="43"/>
      <c r="AF224" s="43"/>
    </row>
    <row r="225" spans="1:32" ht="15.75" thickBot="1" x14ac:dyDescent="0.3">
      <c r="A225" s="86">
        <v>225</v>
      </c>
      <c r="B225" s="86">
        <v>28</v>
      </c>
      <c r="C225" s="86" t="s">
        <v>371</v>
      </c>
      <c r="D225" s="86" t="s">
        <v>373</v>
      </c>
      <c r="E225" s="86" t="str">
        <f>INDEX(Owners!B:B,MATCH(C225,Owners!D:D,0))</f>
        <v>MICKY QUINN'S SHIRT</v>
      </c>
      <c r="F225" s="86" t="str">
        <f>INDEX(Owners!B:B,MATCH(D225,Owners!D:D,0))</f>
        <v>LOCOMOTIVE LEIGHPZIG</v>
      </c>
      <c r="G225" s="86" t="str">
        <f>INDEX(Owners!C:C,MATCH(C225,Owners!D:D,0))</f>
        <v xml:space="preserve">Andy      </v>
      </c>
      <c r="H225" s="86" t="str">
        <f>INDEX(Owners!C:C,MATCH(D225,Owners!D:D,0))</f>
        <v xml:space="preserve">Mo        </v>
      </c>
      <c r="I225" s="87"/>
      <c r="J225" s="87"/>
      <c r="K225" s="88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90"/>
      <c r="W225" s="90"/>
      <c r="X225" s="91"/>
      <c r="Y225" s="91"/>
      <c r="Z225" s="91"/>
      <c r="AA225" s="91"/>
      <c r="AB225" s="91"/>
      <c r="AC225" s="91"/>
      <c r="AD225" s="91"/>
      <c r="AE225" s="91"/>
      <c r="AF225" s="91"/>
    </row>
    <row r="226" spans="1:32" s="98" customFormat="1" x14ac:dyDescent="0.25">
      <c r="A226" s="92">
        <v>226</v>
      </c>
      <c r="B226" s="92">
        <v>29</v>
      </c>
      <c r="C226" s="92" t="s">
        <v>378</v>
      </c>
      <c r="D226" s="92" t="s">
        <v>373</v>
      </c>
      <c r="E226" s="92" t="str">
        <f>INDEX(Owners!B:B,MATCH(C226,Owners!D:D,0))</f>
        <v>CHICAGO SAUSAGE KINGS</v>
      </c>
      <c r="F226" s="92" t="str">
        <f>INDEX(Owners!B:B,MATCH(D226,Owners!D:D,0))</f>
        <v>LOCOMOTIVE LEIGHPZIG</v>
      </c>
      <c r="G226" s="92" t="str">
        <f>INDEX(Owners!C:C,MATCH(C226,Owners!D:D,0))</f>
        <v xml:space="preserve">Greeny    </v>
      </c>
      <c r="H226" s="92" t="str">
        <f>INDEX(Owners!C:C,MATCH(D226,Owners!D:D,0))</f>
        <v xml:space="preserve">Mo        </v>
      </c>
      <c r="I226" s="93"/>
      <c r="J226" s="93"/>
      <c r="K226" s="94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6"/>
      <c r="W226" s="96"/>
      <c r="X226" s="97"/>
      <c r="Y226" s="97"/>
      <c r="Z226" s="97"/>
      <c r="AA226" s="97"/>
      <c r="AB226" s="97"/>
      <c r="AC226" s="97"/>
      <c r="AD226" s="97"/>
      <c r="AE226" s="97"/>
      <c r="AF226" s="97"/>
    </row>
    <row r="227" spans="1:32" x14ac:dyDescent="0.25">
      <c r="A227" s="39">
        <v>227</v>
      </c>
      <c r="B227" s="39">
        <v>29</v>
      </c>
      <c r="C227" s="39" t="s">
        <v>370</v>
      </c>
      <c r="D227" s="39" t="s">
        <v>372</v>
      </c>
      <c r="E227" s="39" t="str">
        <f>INDEX(Owners!B:B,MATCH(C227,Owners!D:D,0))</f>
        <v>BRUSH IT, MUNCH, AND GAG BACK</v>
      </c>
      <c r="F227" s="39" t="str">
        <f>INDEX(Owners!B:B,MATCH(D227,Owners!D:D,0))</f>
        <v>MURDER ON ZIDANE'S FLOOR</v>
      </c>
      <c r="G227" s="39" t="str">
        <f>INDEX(Owners!C:C,MATCH(C227,Owners!D:D,0))</f>
        <v xml:space="preserve">Brad      </v>
      </c>
      <c r="H227" s="39" t="str">
        <f>INDEX(Owners!C:C,MATCH(D227,Owners!D:D,0))</f>
        <v xml:space="preserve">Rob       </v>
      </c>
      <c r="I227" s="40"/>
      <c r="J227" s="40"/>
      <c r="K227" s="41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4"/>
      <c r="W227" s="44"/>
      <c r="X227" s="43"/>
      <c r="Y227" s="43"/>
      <c r="Z227" s="43"/>
      <c r="AA227" s="43"/>
      <c r="AB227" s="43"/>
      <c r="AC227" s="43"/>
      <c r="AD227" s="43"/>
      <c r="AE227" s="43"/>
      <c r="AF227" s="43"/>
    </row>
    <row r="228" spans="1:32" x14ac:dyDescent="0.25">
      <c r="A228" s="39">
        <v>228</v>
      </c>
      <c r="B228" s="39">
        <v>29</v>
      </c>
      <c r="C228" s="39" t="s">
        <v>380</v>
      </c>
      <c r="D228" s="39" t="s">
        <v>379</v>
      </c>
      <c r="E228" s="39" t="str">
        <f>INDEX(Owners!B:B,MATCH(C228,Owners!D:D,0))</f>
        <v>BREAST HOMAGE ALBION</v>
      </c>
      <c r="F228" s="39" t="str">
        <f>INDEX(Owners!B:B,MATCH(D228,Owners!D:D,0))</f>
        <v>EUXTON SOUTH END</v>
      </c>
      <c r="G228" s="39" t="str">
        <f>INDEX(Owners!C:C,MATCH(C228,Owners!D:D,0))</f>
        <v>Cluke</v>
      </c>
      <c r="H228" s="39" t="str">
        <f>INDEX(Owners!C:C,MATCH(D228,Owners!D:D,0))</f>
        <v xml:space="preserve">Antony    </v>
      </c>
      <c r="I228" s="40"/>
      <c r="J228" s="40"/>
      <c r="K228" s="41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4"/>
      <c r="W228" s="44"/>
      <c r="X228" s="43"/>
      <c r="Y228" s="43"/>
      <c r="Z228" s="43"/>
      <c r="AA228" s="43"/>
      <c r="AB228" s="43"/>
      <c r="AC228" s="43"/>
      <c r="AD228" s="43"/>
      <c r="AE228" s="43"/>
      <c r="AF228" s="43"/>
    </row>
    <row r="229" spans="1:32" x14ac:dyDescent="0.25">
      <c r="A229" s="39">
        <v>229</v>
      </c>
      <c r="B229" s="39">
        <v>29</v>
      </c>
      <c r="C229" s="39" t="s">
        <v>376</v>
      </c>
      <c r="D229" s="39" t="s">
        <v>377</v>
      </c>
      <c r="E229" s="39" t="str">
        <f>INDEX(Owners!B:B,MATCH(C229,Owners!D:D,0))</f>
        <v>FORTUNA DUFFLECOAT</v>
      </c>
      <c r="F229" s="39" t="str">
        <f>INDEX(Owners!B:B,MATCH(D229,Owners!D:D,0))</f>
        <v>SPORTING ANATTYJACKET</v>
      </c>
      <c r="G229" s="39" t="str">
        <f>INDEX(Owners!C:C,MATCH(C229,Owners!D:D,0))</f>
        <v xml:space="preserve">Jonny     </v>
      </c>
      <c r="H229" s="39" t="str">
        <f>INDEX(Owners!C:C,MATCH(D229,Owners!D:D,0))</f>
        <v xml:space="preserve">Graham    </v>
      </c>
      <c r="I229" s="40"/>
      <c r="J229" s="40"/>
      <c r="K229" s="41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4"/>
      <c r="W229" s="44"/>
      <c r="X229" s="43"/>
      <c r="Y229" s="43"/>
      <c r="Z229" s="43"/>
      <c r="AA229" s="43"/>
      <c r="AB229" s="43"/>
      <c r="AC229" s="43"/>
      <c r="AD229" s="43"/>
      <c r="AE229" s="43"/>
      <c r="AF229" s="43"/>
    </row>
    <row r="230" spans="1:32" x14ac:dyDescent="0.25">
      <c r="A230" s="39">
        <v>230</v>
      </c>
      <c r="B230" s="39">
        <v>29</v>
      </c>
      <c r="C230" s="39" t="s">
        <v>367</v>
      </c>
      <c r="D230" s="39" t="s">
        <v>374</v>
      </c>
      <c r="E230" s="39" t="str">
        <f>INDEX(Owners!B:B,MATCH(C230,Owners!D:D,0))</f>
        <v>AJAX TREESDOWN</v>
      </c>
      <c r="F230" s="39" t="str">
        <f>INDEX(Owners!B:B,MATCH(D230,Owners!D:D,0))</f>
        <v>TOLLER BOYS 13</v>
      </c>
      <c r="G230" s="39" t="str">
        <f>INDEX(Owners!C:C,MATCH(C230,Owners!D:D,0))</f>
        <v xml:space="preserve">Jimmy     </v>
      </c>
      <c r="H230" s="39" t="str">
        <f>INDEX(Owners!C:C,MATCH(D230,Owners!D:D,0))</f>
        <v xml:space="preserve">Paul      </v>
      </c>
      <c r="I230" s="40"/>
      <c r="J230" s="40"/>
      <c r="K230" s="41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4"/>
      <c r="W230" s="44"/>
      <c r="X230" s="43"/>
      <c r="Y230" s="43"/>
      <c r="Z230" s="43"/>
      <c r="AA230" s="43"/>
      <c r="AB230" s="43"/>
      <c r="AC230" s="43"/>
      <c r="AD230" s="43"/>
      <c r="AE230" s="43"/>
      <c r="AF230" s="43"/>
    </row>
    <row r="231" spans="1:32" x14ac:dyDescent="0.25">
      <c r="A231" s="39">
        <v>231</v>
      </c>
      <c r="B231" s="39">
        <v>29</v>
      </c>
      <c r="C231" s="39" t="s">
        <v>381</v>
      </c>
      <c r="D231" s="39" t="s">
        <v>368</v>
      </c>
      <c r="E231" s="39" t="str">
        <f>INDEX(Owners!B:B,MATCH(C231,Owners!D:D,0))</f>
        <v>SAINT JOHN'S</v>
      </c>
      <c r="F231" s="39" t="str">
        <f>INDEX(Owners!B:B,MATCH(D231,Owners!D:D,0))</f>
        <v>THE JORDI GOMEZ LOVE-IN</v>
      </c>
      <c r="G231" s="39" t="str">
        <f>INDEX(Owners!C:C,MATCH(C231,Owners!D:D,0))</f>
        <v>John</v>
      </c>
      <c r="H231" s="39" t="str">
        <f>INDEX(Owners!C:C,MATCH(D231,Owners!D:D,0))</f>
        <v xml:space="preserve">Griff     </v>
      </c>
      <c r="I231" s="40"/>
      <c r="J231" s="40"/>
      <c r="K231" s="41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4"/>
      <c r="W231" s="44"/>
      <c r="X231" s="43"/>
      <c r="Y231" s="43"/>
      <c r="Z231" s="43"/>
      <c r="AA231" s="43"/>
      <c r="AB231" s="43"/>
      <c r="AC231" s="43"/>
      <c r="AD231" s="43"/>
      <c r="AE231" s="43"/>
      <c r="AF231" s="43"/>
    </row>
    <row r="232" spans="1:32" x14ac:dyDescent="0.25">
      <c r="A232" s="39">
        <v>232</v>
      </c>
      <c r="B232" s="39">
        <v>29</v>
      </c>
      <c r="C232" s="39" t="s">
        <v>324</v>
      </c>
      <c r="D232" s="39" t="s">
        <v>375</v>
      </c>
      <c r="E232" s="39" t="str">
        <f>INDEX(Owners!B:B,MATCH(C232,Owners!D:D,0))</f>
        <v>SPORTING LESBIANS</v>
      </c>
      <c r="F232" s="39" t="str">
        <f>INDEX(Owners!B:B,MATCH(D232,Owners!D:D,0))</f>
        <v>JEAN PIERRE'S TAP INS</v>
      </c>
      <c r="G232" s="39" t="str">
        <f>INDEX(Owners!C:C,MATCH(C232,Owners!D:D,0))</f>
        <v xml:space="preserve">Fid       </v>
      </c>
      <c r="H232" s="39" t="str">
        <f>INDEX(Owners!C:C,MATCH(D232,Owners!D:D,0))</f>
        <v xml:space="preserve">Murph     </v>
      </c>
      <c r="I232" s="40"/>
      <c r="J232" s="40"/>
      <c r="K232" s="41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4"/>
      <c r="W232" s="44"/>
      <c r="X232" s="43"/>
      <c r="Y232" s="43"/>
      <c r="Z232" s="43"/>
      <c r="AA232" s="43"/>
      <c r="AB232" s="43"/>
      <c r="AC232" s="43"/>
      <c r="AD232" s="43"/>
      <c r="AE232" s="43"/>
      <c r="AF232" s="43"/>
    </row>
    <row r="233" spans="1:32" ht="15.75" thickBot="1" x14ac:dyDescent="0.3">
      <c r="A233" s="86">
        <v>233</v>
      </c>
      <c r="B233" s="86">
        <v>29</v>
      </c>
      <c r="C233" s="86" t="s">
        <v>369</v>
      </c>
      <c r="D233" s="86" t="s">
        <v>371</v>
      </c>
      <c r="E233" s="86" t="str">
        <f>INDEX(Owners!B:B,MATCH(C233,Owners!D:D,0))</f>
        <v>REAL MADRID ICULE UNITED</v>
      </c>
      <c r="F233" s="86" t="str">
        <f>INDEX(Owners!B:B,MATCH(D233,Owners!D:D,0))</f>
        <v>MICKY QUINN'S SHIRT</v>
      </c>
      <c r="G233" s="86" t="str">
        <f>INDEX(Owners!C:C,MATCH(C233,Owners!D:D,0))</f>
        <v xml:space="preserve">Nig       </v>
      </c>
      <c r="H233" s="86" t="str">
        <f>INDEX(Owners!C:C,MATCH(D233,Owners!D:D,0))</f>
        <v xml:space="preserve">Andy      </v>
      </c>
      <c r="I233" s="87"/>
      <c r="J233" s="87"/>
      <c r="K233" s="88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90"/>
      <c r="W233" s="90"/>
      <c r="X233" s="91"/>
      <c r="Y233" s="91"/>
      <c r="Z233" s="91"/>
      <c r="AA233" s="91"/>
      <c r="AB233" s="91"/>
      <c r="AC233" s="91"/>
      <c r="AD233" s="91"/>
      <c r="AE233" s="91"/>
      <c r="AF233" s="91"/>
    </row>
    <row r="234" spans="1:32" s="98" customFormat="1" x14ac:dyDescent="0.25">
      <c r="A234" s="92">
        <v>234</v>
      </c>
      <c r="B234" s="92">
        <v>30</v>
      </c>
      <c r="C234" s="92" t="s">
        <v>375</v>
      </c>
      <c r="D234" s="92" t="s">
        <v>369</v>
      </c>
      <c r="E234" s="92" t="str">
        <f>INDEX(Owners!B:B,MATCH(C234,Owners!D:D,0))</f>
        <v>JEAN PIERRE'S TAP INS</v>
      </c>
      <c r="F234" s="92" t="str">
        <f>INDEX(Owners!B:B,MATCH(D234,Owners!D:D,0))</f>
        <v>REAL MADRID ICULE UNITED</v>
      </c>
      <c r="G234" s="92" t="str">
        <f>INDEX(Owners!C:C,MATCH(C234,Owners!D:D,0))</f>
        <v xml:space="preserve">Murph     </v>
      </c>
      <c r="H234" s="92" t="str">
        <f>INDEX(Owners!C:C,MATCH(D234,Owners!D:D,0))</f>
        <v xml:space="preserve">Nig       </v>
      </c>
      <c r="I234" s="93"/>
      <c r="J234" s="93"/>
      <c r="K234" s="94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6"/>
      <c r="W234" s="96"/>
      <c r="X234" s="97"/>
      <c r="Y234" s="97"/>
      <c r="Z234" s="97"/>
      <c r="AA234" s="97"/>
      <c r="AB234" s="97"/>
      <c r="AC234" s="97"/>
      <c r="AD234" s="97"/>
      <c r="AE234" s="97"/>
      <c r="AF234" s="97"/>
    </row>
    <row r="235" spans="1:32" x14ac:dyDescent="0.25">
      <c r="A235" s="39">
        <v>235</v>
      </c>
      <c r="B235" s="39">
        <v>30</v>
      </c>
      <c r="C235" s="39" t="s">
        <v>368</v>
      </c>
      <c r="D235" s="39" t="s">
        <v>324</v>
      </c>
      <c r="E235" s="39" t="str">
        <f>INDEX(Owners!B:B,MATCH(C235,Owners!D:D,0))</f>
        <v>THE JORDI GOMEZ LOVE-IN</v>
      </c>
      <c r="F235" s="39" t="str">
        <f>INDEX(Owners!B:B,MATCH(D235,Owners!D:D,0))</f>
        <v>SPORTING LESBIANS</v>
      </c>
      <c r="G235" s="39" t="str">
        <f>INDEX(Owners!C:C,MATCH(C235,Owners!D:D,0))</f>
        <v xml:space="preserve">Griff     </v>
      </c>
      <c r="H235" s="39" t="str">
        <f>INDEX(Owners!C:C,MATCH(D235,Owners!D:D,0))</f>
        <v xml:space="preserve">Fid       </v>
      </c>
      <c r="I235" s="40"/>
      <c r="J235" s="40"/>
      <c r="K235" s="41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4"/>
      <c r="W235" s="44"/>
      <c r="X235" s="43"/>
      <c r="Y235" s="43"/>
      <c r="Z235" s="43"/>
      <c r="AA235" s="43"/>
      <c r="AB235" s="43"/>
      <c r="AC235" s="43"/>
      <c r="AD235" s="43"/>
      <c r="AE235" s="43"/>
      <c r="AF235" s="43"/>
    </row>
    <row r="236" spans="1:32" x14ac:dyDescent="0.25">
      <c r="A236" s="39">
        <v>236</v>
      </c>
      <c r="B236" s="39">
        <v>30</v>
      </c>
      <c r="C236" s="39" t="s">
        <v>374</v>
      </c>
      <c r="D236" s="39" t="s">
        <v>381</v>
      </c>
      <c r="E236" s="39" t="str">
        <f>INDEX(Owners!B:B,MATCH(C236,Owners!D:D,0))</f>
        <v>TOLLER BOYS 13</v>
      </c>
      <c r="F236" s="39" t="str">
        <f>INDEX(Owners!B:B,MATCH(D236,Owners!D:D,0))</f>
        <v>SAINT JOHN'S</v>
      </c>
      <c r="G236" s="39" t="str">
        <f>INDEX(Owners!C:C,MATCH(C236,Owners!D:D,0))</f>
        <v xml:space="preserve">Paul      </v>
      </c>
      <c r="H236" s="39" t="str">
        <f>INDEX(Owners!C:C,MATCH(D236,Owners!D:D,0))</f>
        <v>John</v>
      </c>
      <c r="I236" s="40"/>
      <c r="J236" s="40"/>
      <c r="K236" s="41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4"/>
      <c r="W236" s="44"/>
      <c r="X236" s="43"/>
      <c r="Y236" s="43"/>
      <c r="Z236" s="43"/>
      <c r="AA236" s="43"/>
      <c r="AB236" s="43"/>
      <c r="AC236" s="43"/>
      <c r="AD236" s="43"/>
      <c r="AE236" s="43"/>
      <c r="AF236" s="43"/>
    </row>
    <row r="237" spans="1:32" x14ac:dyDescent="0.25">
      <c r="A237" s="39">
        <v>237</v>
      </c>
      <c r="B237" s="39">
        <v>30</v>
      </c>
      <c r="C237" s="39" t="s">
        <v>377</v>
      </c>
      <c r="D237" s="39" t="s">
        <v>367</v>
      </c>
      <c r="E237" s="39" t="str">
        <f>INDEX(Owners!B:B,MATCH(C237,Owners!D:D,0))</f>
        <v>SPORTING ANATTYJACKET</v>
      </c>
      <c r="F237" s="39" t="str">
        <f>INDEX(Owners!B:B,MATCH(D237,Owners!D:D,0))</f>
        <v>AJAX TREESDOWN</v>
      </c>
      <c r="G237" s="39" t="str">
        <f>INDEX(Owners!C:C,MATCH(C237,Owners!D:D,0))</f>
        <v xml:space="preserve">Graham    </v>
      </c>
      <c r="H237" s="39" t="str">
        <f>INDEX(Owners!C:C,MATCH(D237,Owners!D:D,0))</f>
        <v xml:space="preserve">Jimmy     </v>
      </c>
      <c r="I237" s="40"/>
      <c r="J237" s="40"/>
      <c r="K237" s="41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4"/>
      <c r="W237" s="44"/>
      <c r="X237" s="43"/>
      <c r="Y237" s="43"/>
      <c r="Z237" s="43"/>
      <c r="AA237" s="43"/>
      <c r="AB237" s="43"/>
      <c r="AC237" s="43"/>
      <c r="AD237" s="43"/>
      <c r="AE237" s="43"/>
      <c r="AF237" s="43"/>
    </row>
    <row r="238" spans="1:32" x14ac:dyDescent="0.25">
      <c r="A238" s="39">
        <v>238</v>
      </c>
      <c r="B238" s="39">
        <v>30</v>
      </c>
      <c r="C238" s="39" t="s">
        <v>379</v>
      </c>
      <c r="D238" s="39" t="s">
        <v>376</v>
      </c>
      <c r="E238" s="39" t="str">
        <f>INDEX(Owners!B:B,MATCH(C238,Owners!D:D,0))</f>
        <v>EUXTON SOUTH END</v>
      </c>
      <c r="F238" s="39" t="str">
        <f>INDEX(Owners!B:B,MATCH(D238,Owners!D:D,0))</f>
        <v>FORTUNA DUFFLECOAT</v>
      </c>
      <c r="G238" s="39" t="str">
        <f>INDEX(Owners!C:C,MATCH(C238,Owners!D:D,0))</f>
        <v xml:space="preserve">Antony    </v>
      </c>
      <c r="H238" s="39" t="str">
        <f>INDEX(Owners!C:C,MATCH(D238,Owners!D:D,0))</f>
        <v xml:space="preserve">Jonny     </v>
      </c>
      <c r="I238" s="40"/>
      <c r="J238" s="40"/>
      <c r="K238" s="41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4"/>
      <c r="W238" s="44"/>
      <c r="X238" s="43"/>
      <c r="Y238" s="43"/>
      <c r="Z238" s="43"/>
      <c r="AA238" s="43"/>
      <c r="AB238" s="43"/>
      <c r="AC238" s="43"/>
      <c r="AD238" s="43"/>
      <c r="AE238" s="43"/>
      <c r="AF238" s="43"/>
    </row>
    <row r="239" spans="1:32" x14ac:dyDescent="0.25">
      <c r="A239" s="39">
        <v>239</v>
      </c>
      <c r="B239" s="39">
        <v>30</v>
      </c>
      <c r="C239" s="39" t="s">
        <v>372</v>
      </c>
      <c r="D239" s="39" t="s">
        <v>380</v>
      </c>
      <c r="E239" s="39" t="str">
        <f>INDEX(Owners!B:B,MATCH(C239,Owners!D:D,0))</f>
        <v>MURDER ON ZIDANE'S FLOOR</v>
      </c>
      <c r="F239" s="39" t="str">
        <f>INDEX(Owners!B:B,MATCH(D239,Owners!D:D,0))</f>
        <v>BREAST HOMAGE ALBION</v>
      </c>
      <c r="G239" s="39" t="str">
        <f>INDEX(Owners!C:C,MATCH(C239,Owners!D:D,0))</f>
        <v xml:space="preserve">Rob       </v>
      </c>
      <c r="H239" s="39" t="str">
        <f>INDEX(Owners!C:C,MATCH(D239,Owners!D:D,0))</f>
        <v>Cluke</v>
      </c>
      <c r="I239" s="40"/>
      <c r="J239" s="40"/>
      <c r="K239" s="41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4"/>
      <c r="W239" s="44"/>
      <c r="X239" s="43"/>
      <c r="Y239" s="43"/>
      <c r="Z239" s="43"/>
      <c r="AA239" s="43"/>
      <c r="AB239" s="43"/>
      <c r="AC239" s="43"/>
      <c r="AD239" s="43"/>
      <c r="AE239" s="43"/>
      <c r="AF239" s="43"/>
    </row>
    <row r="240" spans="1:32" x14ac:dyDescent="0.25">
      <c r="A240" s="39">
        <v>240</v>
      </c>
      <c r="B240" s="39">
        <v>30</v>
      </c>
      <c r="C240" s="39" t="s">
        <v>373</v>
      </c>
      <c r="D240" s="39" t="s">
        <v>370</v>
      </c>
      <c r="E240" s="39" t="str">
        <f>INDEX(Owners!B:B,MATCH(C240,Owners!D:D,0))</f>
        <v>LOCOMOTIVE LEIGHPZIG</v>
      </c>
      <c r="F240" s="39" t="str">
        <f>INDEX(Owners!B:B,MATCH(D240,Owners!D:D,0))</f>
        <v>BRUSH IT, MUNCH, AND GAG BACK</v>
      </c>
      <c r="G240" s="39" t="str">
        <f>INDEX(Owners!C:C,MATCH(C240,Owners!D:D,0))</f>
        <v xml:space="preserve">Mo        </v>
      </c>
      <c r="H240" s="39" t="str">
        <f>INDEX(Owners!C:C,MATCH(D240,Owners!D:D,0))</f>
        <v xml:space="preserve">Brad      </v>
      </c>
      <c r="I240" s="40"/>
      <c r="J240" s="40"/>
      <c r="K240" s="41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4"/>
      <c r="W240" s="44"/>
      <c r="X240" s="43"/>
      <c r="Y240" s="43"/>
      <c r="Z240" s="43"/>
      <c r="AA240" s="43"/>
      <c r="AB240" s="43"/>
      <c r="AC240" s="43"/>
      <c r="AD240" s="43"/>
      <c r="AE240" s="43"/>
      <c r="AF240" s="43"/>
    </row>
    <row r="241" spans="1:32" x14ac:dyDescent="0.25">
      <c r="A241" s="39">
        <v>241</v>
      </c>
      <c r="B241" s="39">
        <v>30</v>
      </c>
      <c r="C241" s="39" t="s">
        <v>371</v>
      </c>
      <c r="D241" s="39" t="s">
        <v>378</v>
      </c>
      <c r="E241" s="39" t="str">
        <f>INDEX(Owners!B:B,MATCH(C241,Owners!D:D,0))</f>
        <v>MICKY QUINN'S SHIRT</v>
      </c>
      <c r="F241" s="39" t="str">
        <f>INDEX(Owners!B:B,MATCH(D241,Owners!D:D,0))</f>
        <v>CHICAGO SAUSAGE KINGS</v>
      </c>
      <c r="G241" s="39" t="str">
        <f>INDEX(Owners!C:C,MATCH(C241,Owners!D:D,0))</f>
        <v xml:space="preserve">Andy      </v>
      </c>
      <c r="H241" s="39" t="str">
        <f>INDEX(Owners!C:C,MATCH(D241,Owners!D:D,0))</f>
        <v xml:space="preserve">Greeny    </v>
      </c>
      <c r="I241" s="40"/>
      <c r="J241" s="40"/>
      <c r="K241" s="41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4"/>
      <c r="W241" s="44"/>
      <c r="X241" s="43"/>
      <c r="Y241" s="43"/>
      <c r="Z241" s="43"/>
      <c r="AA241" s="43"/>
      <c r="AB241" s="43"/>
      <c r="AC241" s="43"/>
      <c r="AD241" s="43"/>
      <c r="AE241" s="43"/>
      <c r="AF241" s="43"/>
    </row>
  </sheetData>
  <autoFilter ref="A1:AF24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12060"/>
    <pageSetUpPr fitToPage="1"/>
  </sheetPr>
  <dimension ref="A1:K266"/>
  <sheetViews>
    <sheetView zoomScaleNormal="100" workbookViewId="0">
      <selection activeCell="D43" sqref="D43"/>
    </sheetView>
  </sheetViews>
  <sheetFormatPr defaultRowHeight="12.75" x14ac:dyDescent="0.2"/>
  <cols>
    <col min="1" max="1" width="9.140625" style="106"/>
    <col min="2" max="2" width="9.140625" style="53"/>
    <col min="3" max="3" width="33.42578125" style="107" customWidth="1"/>
    <col min="4" max="4" width="29.85546875" style="107" customWidth="1"/>
    <col min="5" max="5" width="10.5703125" style="107" customWidth="1"/>
    <col min="6" max="6" width="20.85546875" style="107" customWidth="1"/>
    <col min="7" max="11" width="9.140625" style="53"/>
    <col min="12" max="16384" width="9.140625" style="107"/>
  </cols>
  <sheetData>
    <row r="1" spans="1:9" x14ac:dyDescent="0.2">
      <c r="A1" s="108" t="s">
        <v>322</v>
      </c>
      <c r="B1" s="64" t="s">
        <v>440</v>
      </c>
      <c r="C1" s="109" t="s">
        <v>318</v>
      </c>
      <c r="D1" s="109" t="s">
        <v>319</v>
      </c>
      <c r="E1" s="109" t="s">
        <v>320</v>
      </c>
      <c r="F1" s="109" t="s">
        <v>321</v>
      </c>
      <c r="G1" s="64" t="s">
        <v>508</v>
      </c>
      <c r="H1" s="64" t="s">
        <v>442</v>
      </c>
      <c r="I1" s="64" t="s">
        <v>323</v>
      </c>
    </row>
    <row r="2" spans="1:9" hidden="1" x14ac:dyDescent="0.2">
      <c r="A2" s="106">
        <v>0.6</v>
      </c>
      <c r="B2" s="53">
        <v>1</v>
      </c>
      <c r="C2" s="107" t="s">
        <v>55</v>
      </c>
      <c r="D2" s="107" t="s">
        <v>61</v>
      </c>
      <c r="E2" s="107" t="s">
        <v>0</v>
      </c>
      <c r="F2" s="107" t="s">
        <v>62</v>
      </c>
      <c r="G2" s="53" t="s">
        <v>439</v>
      </c>
      <c r="H2" s="53" t="s">
        <v>324</v>
      </c>
      <c r="I2" s="53" t="s">
        <v>324</v>
      </c>
    </row>
    <row r="3" spans="1:9" hidden="1" x14ac:dyDescent="0.2">
      <c r="A3" s="106">
        <v>0.5</v>
      </c>
      <c r="B3" s="53">
        <v>1</v>
      </c>
      <c r="C3" s="107" t="s">
        <v>58</v>
      </c>
      <c r="D3" s="107" t="s">
        <v>56</v>
      </c>
      <c r="E3" s="107" t="s">
        <v>0</v>
      </c>
      <c r="F3" s="107" t="s">
        <v>57</v>
      </c>
      <c r="G3" s="53" t="s">
        <v>439</v>
      </c>
      <c r="H3" s="53" t="s">
        <v>439</v>
      </c>
      <c r="I3" s="53" t="s">
        <v>439</v>
      </c>
    </row>
    <row r="4" spans="1:9" hidden="1" x14ac:dyDescent="0.2">
      <c r="A4" s="106">
        <v>10</v>
      </c>
      <c r="B4" s="53">
        <v>1</v>
      </c>
      <c r="C4" s="107" t="s">
        <v>74</v>
      </c>
      <c r="D4" s="107" t="s">
        <v>77</v>
      </c>
      <c r="E4" s="107" t="s">
        <v>0</v>
      </c>
      <c r="F4" s="107" t="s">
        <v>78</v>
      </c>
      <c r="G4" s="53" t="s">
        <v>439</v>
      </c>
      <c r="H4" s="53" t="s">
        <v>439</v>
      </c>
      <c r="I4" s="53" t="s">
        <v>439</v>
      </c>
    </row>
    <row r="5" spans="1:9" hidden="1" x14ac:dyDescent="0.2">
      <c r="A5" s="106">
        <v>0.1</v>
      </c>
      <c r="B5" s="53">
        <v>1</v>
      </c>
      <c r="C5" s="107" t="s">
        <v>6</v>
      </c>
      <c r="D5" s="107" t="s">
        <v>29</v>
      </c>
      <c r="E5" s="107" t="s">
        <v>0</v>
      </c>
      <c r="F5" s="107" t="s">
        <v>30</v>
      </c>
      <c r="G5" s="53" t="s">
        <v>439</v>
      </c>
      <c r="H5" s="53" t="s">
        <v>439</v>
      </c>
      <c r="I5" s="53" t="s">
        <v>439</v>
      </c>
    </row>
    <row r="6" spans="1:9" hidden="1" x14ac:dyDescent="0.2">
      <c r="A6" s="106">
        <v>0.6</v>
      </c>
      <c r="B6" s="53">
        <v>1</v>
      </c>
      <c r="C6" s="107" t="s">
        <v>9</v>
      </c>
      <c r="D6" s="107" t="s">
        <v>63</v>
      </c>
      <c r="E6" s="107" t="s">
        <v>0</v>
      </c>
      <c r="F6" s="107" t="s">
        <v>64</v>
      </c>
      <c r="G6" s="53" t="s">
        <v>439</v>
      </c>
      <c r="H6" s="53" t="s">
        <v>439</v>
      </c>
      <c r="I6" s="53" t="s">
        <v>439</v>
      </c>
    </row>
    <row r="7" spans="1:9" hidden="1" x14ac:dyDescent="0.2">
      <c r="A7" s="106">
        <v>1.3</v>
      </c>
      <c r="B7" s="53">
        <v>1</v>
      </c>
      <c r="C7" s="107" t="s">
        <v>3</v>
      </c>
      <c r="D7" s="107" t="s">
        <v>70</v>
      </c>
      <c r="E7" s="107" t="s">
        <v>0</v>
      </c>
      <c r="F7" s="107" t="s">
        <v>71</v>
      </c>
      <c r="G7" s="53" t="s">
        <v>439</v>
      </c>
      <c r="H7" s="53" t="s">
        <v>324</v>
      </c>
      <c r="I7" s="53" t="s">
        <v>324</v>
      </c>
    </row>
    <row r="8" spans="1:9" hidden="1" x14ac:dyDescent="0.2">
      <c r="A8" s="106">
        <v>0.1</v>
      </c>
      <c r="B8" s="53">
        <v>1</v>
      </c>
      <c r="C8" s="107" t="s">
        <v>28</v>
      </c>
      <c r="D8" s="107" t="s">
        <v>26</v>
      </c>
      <c r="E8" s="107" t="s">
        <v>0</v>
      </c>
      <c r="F8" s="107" t="s">
        <v>27</v>
      </c>
      <c r="G8" s="53" t="s">
        <v>439</v>
      </c>
      <c r="H8" s="53" t="s">
        <v>439</v>
      </c>
      <c r="I8" s="53" t="s">
        <v>439</v>
      </c>
    </row>
    <row r="9" spans="1:9" hidden="1" x14ac:dyDescent="0.2">
      <c r="A9" s="106">
        <v>0.5</v>
      </c>
      <c r="B9" s="53">
        <v>1</v>
      </c>
      <c r="C9" s="107" t="s">
        <v>50</v>
      </c>
      <c r="D9" s="107" t="s">
        <v>48</v>
      </c>
      <c r="E9" s="107" t="s">
        <v>0</v>
      </c>
      <c r="F9" s="107" t="s">
        <v>49</v>
      </c>
      <c r="G9" s="53" t="s">
        <v>439</v>
      </c>
      <c r="H9" s="53" t="s">
        <v>324</v>
      </c>
      <c r="I9" s="53" t="s">
        <v>439</v>
      </c>
    </row>
    <row r="10" spans="1:9" hidden="1" x14ac:dyDescent="0.2">
      <c r="A10" s="106">
        <v>0.1</v>
      </c>
      <c r="B10" s="53">
        <v>1</v>
      </c>
      <c r="C10" s="107" t="s">
        <v>23</v>
      </c>
      <c r="D10" s="107" t="s">
        <v>21</v>
      </c>
      <c r="E10" s="107" t="s">
        <v>0</v>
      </c>
      <c r="F10" s="107" t="s">
        <v>22</v>
      </c>
      <c r="G10" s="53" t="s">
        <v>439</v>
      </c>
      <c r="H10" s="53" t="s">
        <v>439</v>
      </c>
      <c r="I10" s="53" t="s">
        <v>324</v>
      </c>
    </row>
    <row r="11" spans="1:9" hidden="1" x14ac:dyDescent="0.2">
      <c r="A11" s="106">
        <v>0.3</v>
      </c>
      <c r="B11" s="53">
        <v>1</v>
      </c>
      <c r="C11" s="107" t="s">
        <v>33</v>
      </c>
      <c r="D11" s="107" t="s">
        <v>38</v>
      </c>
      <c r="E11" s="107" t="s">
        <v>0</v>
      </c>
      <c r="F11" s="107" t="s">
        <v>39</v>
      </c>
      <c r="G11" s="53" t="s">
        <v>439</v>
      </c>
      <c r="H11" s="53" t="s">
        <v>439</v>
      </c>
      <c r="I11" s="53" t="s">
        <v>439</v>
      </c>
    </row>
    <row r="12" spans="1:9" hidden="1" x14ac:dyDescent="0.2">
      <c r="A12" s="106">
        <v>0.1</v>
      </c>
      <c r="B12" s="53">
        <v>1</v>
      </c>
      <c r="C12" s="107" t="s">
        <v>20</v>
      </c>
      <c r="D12" s="107" t="s">
        <v>18</v>
      </c>
      <c r="E12" s="107" t="s">
        <v>0</v>
      </c>
      <c r="F12" s="107" t="s">
        <v>19</v>
      </c>
      <c r="G12" s="53" t="s">
        <v>439</v>
      </c>
      <c r="H12" s="53" t="s">
        <v>439</v>
      </c>
      <c r="I12" s="53" t="s">
        <v>439</v>
      </c>
    </row>
    <row r="13" spans="1:9" hidden="1" x14ac:dyDescent="0.2">
      <c r="A13" s="106">
        <v>0.1</v>
      </c>
      <c r="B13" s="53">
        <v>1</v>
      </c>
      <c r="C13" s="107" t="s">
        <v>12</v>
      </c>
      <c r="D13" s="107" t="s">
        <v>10</v>
      </c>
      <c r="E13" s="107" t="s">
        <v>0</v>
      </c>
      <c r="F13" s="107" t="s">
        <v>11</v>
      </c>
      <c r="G13" s="53" t="s">
        <v>439</v>
      </c>
      <c r="H13" s="53" t="s">
        <v>439</v>
      </c>
      <c r="I13" s="53" t="s">
        <v>439</v>
      </c>
    </row>
    <row r="14" spans="1:9" hidden="1" x14ac:dyDescent="0.2">
      <c r="A14" s="106">
        <v>2</v>
      </c>
      <c r="B14" s="53">
        <v>1</v>
      </c>
      <c r="C14" s="107" t="s">
        <v>69</v>
      </c>
      <c r="D14" s="107" t="s">
        <v>75</v>
      </c>
      <c r="E14" s="107" t="s">
        <v>0</v>
      </c>
      <c r="F14" s="107" t="s">
        <v>76</v>
      </c>
      <c r="G14" s="53" t="s">
        <v>439</v>
      </c>
      <c r="H14" s="53" t="s">
        <v>439</v>
      </c>
      <c r="I14" s="53" t="s">
        <v>439</v>
      </c>
    </row>
    <row r="15" spans="1:9" hidden="1" x14ac:dyDescent="0.2">
      <c r="A15" s="106">
        <v>0.3</v>
      </c>
      <c r="B15" s="53">
        <v>1</v>
      </c>
      <c r="C15" s="107" t="s">
        <v>45</v>
      </c>
      <c r="D15" s="107" t="s">
        <v>43</v>
      </c>
      <c r="E15" s="107" t="s">
        <v>0</v>
      </c>
      <c r="F15" s="107" t="s">
        <v>44</v>
      </c>
      <c r="G15" s="53" t="s">
        <v>439</v>
      </c>
      <c r="H15" s="53" t="s">
        <v>439</v>
      </c>
      <c r="I15" s="53" t="s">
        <v>324</v>
      </c>
    </row>
    <row r="16" spans="1:9" hidden="1" x14ac:dyDescent="0.2">
      <c r="A16" s="106">
        <v>0.1</v>
      </c>
      <c r="B16" s="53">
        <v>1</v>
      </c>
      <c r="C16" s="107" t="s">
        <v>15</v>
      </c>
      <c r="D16" s="107" t="s">
        <v>13</v>
      </c>
      <c r="E16" s="107" t="s">
        <v>0</v>
      </c>
      <c r="F16" s="107" t="s">
        <v>14</v>
      </c>
      <c r="G16" s="53" t="s">
        <v>439</v>
      </c>
      <c r="H16" s="53" t="s">
        <v>439</v>
      </c>
      <c r="I16" s="53" t="s">
        <v>439</v>
      </c>
    </row>
    <row r="17" spans="1:9" hidden="1" x14ac:dyDescent="0.2">
      <c r="A17" s="106">
        <v>0.6</v>
      </c>
      <c r="B17" s="53">
        <v>1</v>
      </c>
      <c r="C17" s="107" t="s">
        <v>42</v>
      </c>
      <c r="D17" s="107" t="s">
        <v>65</v>
      </c>
      <c r="E17" s="107" t="s">
        <v>0</v>
      </c>
      <c r="F17" s="107" t="s">
        <v>66</v>
      </c>
      <c r="G17" s="53" t="s">
        <v>439</v>
      </c>
      <c r="H17" s="53" t="s">
        <v>439</v>
      </c>
      <c r="I17" s="53" t="s">
        <v>439</v>
      </c>
    </row>
    <row r="18" spans="1:9" hidden="1" x14ac:dyDescent="0.2">
      <c r="A18" s="106">
        <v>0.4</v>
      </c>
      <c r="B18" s="53">
        <v>2</v>
      </c>
      <c r="C18" s="107" t="s">
        <v>33</v>
      </c>
      <c r="D18" s="107" t="s">
        <v>87</v>
      </c>
      <c r="E18" s="107" t="s">
        <v>79</v>
      </c>
      <c r="F18" s="107" t="s">
        <v>19</v>
      </c>
      <c r="G18" s="53" t="s">
        <v>439</v>
      </c>
      <c r="H18" s="53" t="s">
        <v>439</v>
      </c>
      <c r="I18" s="53" t="s">
        <v>439</v>
      </c>
    </row>
    <row r="19" spans="1:9" hidden="1" x14ac:dyDescent="0.2">
      <c r="A19" s="106">
        <v>1.1000000000000001</v>
      </c>
      <c r="B19" s="53">
        <v>2</v>
      </c>
      <c r="C19" s="107" t="s">
        <v>28</v>
      </c>
      <c r="D19" s="107" t="s">
        <v>105</v>
      </c>
      <c r="E19" s="107" t="s">
        <v>79</v>
      </c>
      <c r="F19" s="107" t="s">
        <v>71</v>
      </c>
      <c r="G19" s="53" t="s">
        <v>439</v>
      </c>
      <c r="H19" s="53" t="s">
        <v>439</v>
      </c>
      <c r="I19" s="53" t="s">
        <v>439</v>
      </c>
    </row>
    <row r="20" spans="1:9" hidden="1" x14ac:dyDescent="0.2">
      <c r="A20" s="106">
        <v>1.2</v>
      </c>
      <c r="B20" s="53">
        <v>2</v>
      </c>
      <c r="C20" s="107" t="s">
        <v>12</v>
      </c>
      <c r="D20" s="107" t="s">
        <v>108</v>
      </c>
      <c r="E20" s="107" t="s">
        <v>79</v>
      </c>
      <c r="F20" s="107" t="s">
        <v>76</v>
      </c>
      <c r="G20" s="53" t="s">
        <v>439</v>
      </c>
      <c r="H20" s="53" t="s">
        <v>439</v>
      </c>
      <c r="I20" s="53" t="s">
        <v>439</v>
      </c>
    </row>
    <row r="21" spans="1:9" hidden="1" x14ac:dyDescent="0.2">
      <c r="A21" s="106">
        <v>0.5</v>
      </c>
      <c r="B21" s="53">
        <v>2</v>
      </c>
      <c r="C21" s="107" t="s">
        <v>3</v>
      </c>
      <c r="D21" s="107" t="s">
        <v>511</v>
      </c>
      <c r="E21" s="107" t="s">
        <v>79</v>
      </c>
      <c r="F21" s="107" t="s">
        <v>60</v>
      </c>
      <c r="G21" s="53" t="s">
        <v>439</v>
      </c>
      <c r="H21" s="53" t="s">
        <v>324</v>
      </c>
      <c r="I21" s="53" t="s">
        <v>324</v>
      </c>
    </row>
    <row r="22" spans="1:9" hidden="1" x14ac:dyDescent="0.2">
      <c r="A22" s="106">
        <v>0.5</v>
      </c>
      <c r="B22" s="53">
        <v>2</v>
      </c>
      <c r="C22" s="107" t="s">
        <v>50</v>
      </c>
      <c r="D22" s="107" t="s">
        <v>119</v>
      </c>
      <c r="E22" s="107" t="s">
        <v>79</v>
      </c>
      <c r="F22" s="107" t="s">
        <v>66</v>
      </c>
      <c r="G22" s="53" t="s">
        <v>439</v>
      </c>
      <c r="H22" s="53" t="s">
        <v>324</v>
      </c>
      <c r="I22" s="53" t="s">
        <v>324</v>
      </c>
    </row>
    <row r="23" spans="1:9" hidden="1" x14ac:dyDescent="0.2">
      <c r="A23" s="106">
        <v>0.5</v>
      </c>
      <c r="B23" s="53">
        <v>2</v>
      </c>
      <c r="C23" s="107" t="s">
        <v>58</v>
      </c>
      <c r="D23" s="107" t="s">
        <v>88</v>
      </c>
      <c r="E23" s="107" t="s">
        <v>79</v>
      </c>
      <c r="F23" s="107" t="s">
        <v>25</v>
      </c>
      <c r="G23" s="53" t="s">
        <v>439</v>
      </c>
      <c r="H23" s="53" t="s">
        <v>324</v>
      </c>
      <c r="I23" s="53" t="s">
        <v>439</v>
      </c>
    </row>
    <row r="24" spans="1:9" hidden="1" x14ac:dyDescent="0.2">
      <c r="A24" s="106">
        <v>0.7</v>
      </c>
      <c r="B24" s="53">
        <v>2</v>
      </c>
      <c r="C24" s="107" t="s">
        <v>9</v>
      </c>
      <c r="D24" s="107" t="s">
        <v>97</v>
      </c>
      <c r="E24" s="107" t="s">
        <v>79</v>
      </c>
      <c r="F24" s="107" t="s">
        <v>78</v>
      </c>
      <c r="G24" s="53" t="s">
        <v>439</v>
      </c>
      <c r="H24" s="53" t="s">
        <v>439</v>
      </c>
      <c r="I24" s="53" t="s">
        <v>439</v>
      </c>
    </row>
    <row r="25" spans="1:9" hidden="1" x14ac:dyDescent="0.2">
      <c r="A25" s="106">
        <v>0.1</v>
      </c>
      <c r="B25" s="53">
        <v>2</v>
      </c>
      <c r="C25" s="107" t="s">
        <v>74</v>
      </c>
      <c r="D25" s="107" t="s">
        <v>325</v>
      </c>
      <c r="E25" s="107" t="s">
        <v>79</v>
      </c>
      <c r="F25" s="107" t="s">
        <v>17</v>
      </c>
      <c r="G25" s="53" t="s">
        <v>439</v>
      </c>
      <c r="H25" s="53" t="s">
        <v>439</v>
      </c>
      <c r="I25" s="53" t="s">
        <v>439</v>
      </c>
    </row>
    <row r="26" spans="1:9" hidden="1" x14ac:dyDescent="0.2">
      <c r="A26" s="106">
        <v>0.1</v>
      </c>
      <c r="B26" s="53">
        <v>2</v>
      </c>
      <c r="C26" s="107" t="s">
        <v>74</v>
      </c>
      <c r="D26" s="107" t="s">
        <v>326</v>
      </c>
      <c r="E26" s="107" t="s">
        <v>79</v>
      </c>
      <c r="F26" s="107" t="s">
        <v>145</v>
      </c>
      <c r="G26" s="53" t="s">
        <v>439</v>
      </c>
      <c r="H26" s="53" t="s">
        <v>439</v>
      </c>
      <c r="I26" s="53" t="s">
        <v>439</v>
      </c>
    </row>
    <row r="27" spans="1:9" hidden="1" x14ac:dyDescent="0.2">
      <c r="A27" s="106">
        <v>0.4</v>
      </c>
      <c r="B27" s="53">
        <v>2</v>
      </c>
      <c r="C27" s="107" t="s">
        <v>6</v>
      </c>
      <c r="D27" s="107" t="s">
        <v>86</v>
      </c>
      <c r="E27" s="107" t="s">
        <v>79</v>
      </c>
      <c r="F27" s="107" t="s">
        <v>19</v>
      </c>
      <c r="G27" s="53" t="s">
        <v>439</v>
      </c>
      <c r="H27" s="53" t="s">
        <v>439</v>
      </c>
      <c r="I27" s="53" t="s">
        <v>439</v>
      </c>
    </row>
    <row r="28" spans="1:9" hidden="1" x14ac:dyDescent="0.2">
      <c r="A28" s="106">
        <v>0.6</v>
      </c>
      <c r="B28" s="53">
        <v>2</v>
      </c>
      <c r="C28" s="107" t="s">
        <v>69</v>
      </c>
      <c r="D28" s="107" t="s">
        <v>121</v>
      </c>
      <c r="E28" s="107" t="s">
        <v>79</v>
      </c>
      <c r="F28" s="107" t="s">
        <v>71</v>
      </c>
      <c r="G28" s="53" t="s">
        <v>439</v>
      </c>
      <c r="H28" s="53" t="s">
        <v>439</v>
      </c>
      <c r="I28" s="53" t="s">
        <v>439</v>
      </c>
    </row>
    <row r="29" spans="1:9" hidden="1" x14ac:dyDescent="0.2">
      <c r="A29" s="106">
        <v>0.3</v>
      </c>
      <c r="B29" s="53">
        <v>2</v>
      </c>
      <c r="C29" s="107" t="s">
        <v>20</v>
      </c>
      <c r="D29" s="107" t="s">
        <v>82</v>
      </c>
      <c r="E29" s="107" t="s">
        <v>79</v>
      </c>
      <c r="F29" s="107" t="s">
        <v>39</v>
      </c>
      <c r="G29" s="53" t="s">
        <v>439</v>
      </c>
      <c r="H29" s="53" t="s">
        <v>439</v>
      </c>
      <c r="I29" s="53" t="s">
        <v>439</v>
      </c>
    </row>
    <row r="30" spans="1:9" hidden="1" x14ac:dyDescent="0.2">
      <c r="A30" s="106">
        <v>0.9</v>
      </c>
      <c r="B30" s="53">
        <v>2</v>
      </c>
      <c r="C30" s="107" t="s">
        <v>28</v>
      </c>
      <c r="D30" s="107" t="s">
        <v>102</v>
      </c>
      <c r="E30" s="107" t="s">
        <v>79</v>
      </c>
      <c r="F30" s="107" t="s">
        <v>64</v>
      </c>
      <c r="G30" s="53" t="s">
        <v>439</v>
      </c>
      <c r="H30" s="53" t="s">
        <v>439</v>
      </c>
      <c r="I30" s="53" t="s">
        <v>439</v>
      </c>
    </row>
    <row r="31" spans="1:9" hidden="1" x14ac:dyDescent="0.2">
      <c r="A31" s="106">
        <v>0.9</v>
      </c>
      <c r="B31" s="53">
        <v>2</v>
      </c>
      <c r="C31" s="107" t="s">
        <v>23</v>
      </c>
      <c r="D31" s="107" t="s">
        <v>124</v>
      </c>
      <c r="E31" s="107" t="s">
        <v>79</v>
      </c>
      <c r="F31" s="107" t="s">
        <v>49</v>
      </c>
      <c r="G31" s="53" t="s">
        <v>439</v>
      </c>
      <c r="H31" s="53" t="s">
        <v>439</v>
      </c>
      <c r="I31" s="53" t="s">
        <v>439</v>
      </c>
    </row>
    <row r="32" spans="1:9" hidden="1" x14ac:dyDescent="0.2">
      <c r="A32" s="106">
        <v>0.1</v>
      </c>
      <c r="B32" s="53">
        <v>2</v>
      </c>
      <c r="C32" s="107" t="s">
        <v>23</v>
      </c>
      <c r="D32" s="107" t="s">
        <v>115</v>
      </c>
      <c r="E32" s="107" t="s">
        <v>79</v>
      </c>
      <c r="F32" s="107" t="s">
        <v>39</v>
      </c>
      <c r="G32" s="53" t="s">
        <v>439</v>
      </c>
      <c r="H32" s="53" t="s">
        <v>439</v>
      </c>
      <c r="I32" s="53" t="s">
        <v>324</v>
      </c>
    </row>
    <row r="33" spans="1:9" x14ac:dyDescent="0.2">
      <c r="A33" s="106">
        <v>0.5</v>
      </c>
      <c r="B33" s="53">
        <v>2</v>
      </c>
      <c r="C33" s="107" t="s">
        <v>42</v>
      </c>
      <c r="D33" s="107" t="s">
        <v>89</v>
      </c>
      <c r="E33" s="107" t="s">
        <v>79</v>
      </c>
      <c r="F33" s="107" t="s">
        <v>68</v>
      </c>
      <c r="G33" s="53" t="s">
        <v>439</v>
      </c>
      <c r="H33" s="53" t="s">
        <v>439</v>
      </c>
      <c r="I33" s="53" t="s">
        <v>439</v>
      </c>
    </row>
    <row r="34" spans="1:9" hidden="1" x14ac:dyDescent="0.2">
      <c r="A34" s="106">
        <v>0.2</v>
      </c>
      <c r="B34" s="53">
        <v>2</v>
      </c>
      <c r="C34" s="107" t="s">
        <v>55</v>
      </c>
      <c r="D34" s="107" t="s">
        <v>117</v>
      </c>
      <c r="E34" s="107" t="s">
        <v>79</v>
      </c>
      <c r="F34" s="107" t="s">
        <v>64</v>
      </c>
      <c r="G34" s="53" t="s">
        <v>439</v>
      </c>
      <c r="H34" s="53" t="s">
        <v>439</v>
      </c>
      <c r="I34" s="53" t="s">
        <v>439</v>
      </c>
    </row>
    <row r="35" spans="1:9" hidden="1" x14ac:dyDescent="0.2">
      <c r="A35" s="106">
        <v>1.2</v>
      </c>
      <c r="B35" s="53">
        <v>2</v>
      </c>
      <c r="C35" s="107" t="s">
        <v>50</v>
      </c>
      <c r="D35" s="107" t="s">
        <v>109</v>
      </c>
      <c r="E35" s="107" t="s">
        <v>79</v>
      </c>
      <c r="F35" s="107" t="s">
        <v>76</v>
      </c>
      <c r="G35" s="53" t="s">
        <v>439</v>
      </c>
      <c r="H35" s="53" t="s">
        <v>439</v>
      </c>
      <c r="I35" s="53" t="s">
        <v>439</v>
      </c>
    </row>
    <row r="36" spans="1:9" hidden="1" x14ac:dyDescent="0.2">
      <c r="A36" s="106">
        <v>0.1</v>
      </c>
      <c r="B36" s="53">
        <v>2</v>
      </c>
      <c r="C36" s="107" t="s">
        <v>69</v>
      </c>
      <c r="D36" s="107" t="s">
        <v>114</v>
      </c>
      <c r="E36" s="107" t="s">
        <v>79</v>
      </c>
      <c r="F36" s="107" t="s">
        <v>25</v>
      </c>
      <c r="G36" s="53" t="s">
        <v>439</v>
      </c>
      <c r="H36" s="53" t="s">
        <v>439</v>
      </c>
      <c r="I36" s="53" t="s">
        <v>439</v>
      </c>
    </row>
    <row r="37" spans="1:9" hidden="1" x14ac:dyDescent="0.2">
      <c r="A37" s="106">
        <v>0.3</v>
      </c>
      <c r="B37" s="53">
        <v>2</v>
      </c>
      <c r="C37" s="107" t="s">
        <v>12</v>
      </c>
      <c r="D37" s="107" t="s">
        <v>84</v>
      </c>
      <c r="E37" s="107" t="s">
        <v>79</v>
      </c>
      <c r="F37" s="107" t="s">
        <v>64</v>
      </c>
      <c r="G37" s="53" t="s">
        <v>439</v>
      </c>
      <c r="H37" s="53" t="s">
        <v>324</v>
      </c>
      <c r="I37" s="53" t="s">
        <v>324</v>
      </c>
    </row>
    <row r="38" spans="1:9" hidden="1" x14ac:dyDescent="0.2">
      <c r="A38" s="106">
        <v>1.3</v>
      </c>
      <c r="B38" s="53">
        <v>2</v>
      </c>
      <c r="C38" s="107" t="s">
        <v>20</v>
      </c>
      <c r="D38" s="107" t="s">
        <v>125</v>
      </c>
      <c r="E38" s="107" t="s">
        <v>79</v>
      </c>
      <c r="F38" s="107" t="s">
        <v>54</v>
      </c>
      <c r="G38" s="53" t="s">
        <v>439</v>
      </c>
      <c r="H38" s="53" t="s">
        <v>439</v>
      </c>
      <c r="I38" s="53" t="s">
        <v>439</v>
      </c>
    </row>
    <row r="39" spans="1:9" hidden="1" x14ac:dyDescent="0.2">
      <c r="A39" s="106">
        <v>0.1</v>
      </c>
      <c r="B39" s="53">
        <v>2</v>
      </c>
      <c r="C39" s="107" t="s">
        <v>15</v>
      </c>
      <c r="D39" s="107" t="s">
        <v>127</v>
      </c>
      <c r="E39" s="107" t="s">
        <v>79</v>
      </c>
      <c r="F39" s="107" t="s">
        <v>30</v>
      </c>
      <c r="G39" s="53" t="s">
        <v>439</v>
      </c>
      <c r="H39" s="53" t="s">
        <v>439</v>
      </c>
      <c r="I39" s="53" t="s">
        <v>439</v>
      </c>
    </row>
    <row r="40" spans="1:9" hidden="1" x14ac:dyDescent="0.2">
      <c r="A40" s="106">
        <v>0.8</v>
      </c>
      <c r="B40" s="53">
        <v>2</v>
      </c>
      <c r="C40" s="107" t="s">
        <v>15</v>
      </c>
      <c r="D40" s="107" t="s">
        <v>101</v>
      </c>
      <c r="E40" s="107" t="s">
        <v>79</v>
      </c>
      <c r="F40" s="107" t="s">
        <v>78</v>
      </c>
      <c r="G40" s="53" t="s">
        <v>439</v>
      </c>
      <c r="H40" s="53" t="s">
        <v>439</v>
      </c>
      <c r="I40" s="53" t="s">
        <v>439</v>
      </c>
    </row>
    <row r="41" spans="1:9" hidden="1" x14ac:dyDescent="0.2">
      <c r="A41" s="106">
        <v>1.1000000000000001</v>
      </c>
      <c r="B41" s="53">
        <v>2</v>
      </c>
      <c r="C41" s="107" t="s">
        <v>3</v>
      </c>
      <c r="D41" s="107" t="s">
        <v>107</v>
      </c>
      <c r="E41" s="107" t="s">
        <v>79</v>
      </c>
      <c r="F41" s="107" t="s">
        <v>78</v>
      </c>
      <c r="G41" s="53" t="s">
        <v>439</v>
      </c>
      <c r="H41" s="53" t="s">
        <v>439</v>
      </c>
      <c r="I41" s="53" t="s">
        <v>439</v>
      </c>
    </row>
    <row r="42" spans="1:9" hidden="1" x14ac:dyDescent="0.2">
      <c r="A42" s="106">
        <v>0.6</v>
      </c>
      <c r="B42" s="53">
        <v>2</v>
      </c>
      <c r="C42" s="107" t="s">
        <v>45</v>
      </c>
      <c r="D42" s="107" t="s">
        <v>94</v>
      </c>
      <c r="E42" s="107" t="s">
        <v>79</v>
      </c>
      <c r="F42" s="107" t="s">
        <v>71</v>
      </c>
      <c r="G42" s="53" t="s">
        <v>439</v>
      </c>
      <c r="H42" s="53" t="s">
        <v>439</v>
      </c>
      <c r="I42" s="53" t="s">
        <v>439</v>
      </c>
    </row>
    <row r="43" spans="1:9" x14ac:dyDescent="0.2">
      <c r="A43" s="106">
        <v>0.8</v>
      </c>
      <c r="B43" s="53">
        <v>2</v>
      </c>
      <c r="C43" s="107" t="s">
        <v>9</v>
      </c>
      <c r="D43" s="107" t="s">
        <v>100</v>
      </c>
      <c r="E43" s="107" t="s">
        <v>79</v>
      </c>
      <c r="F43" s="107" t="s">
        <v>68</v>
      </c>
      <c r="G43" s="53" t="s">
        <v>439</v>
      </c>
      <c r="H43" s="53" t="s">
        <v>439</v>
      </c>
      <c r="I43" s="53" t="s">
        <v>439</v>
      </c>
    </row>
    <row r="44" spans="1:9" hidden="1" x14ac:dyDescent="0.2">
      <c r="A44" s="106">
        <v>0.4</v>
      </c>
      <c r="B44" s="53">
        <v>2</v>
      </c>
      <c r="C44" s="107" t="s">
        <v>55</v>
      </c>
      <c r="D44" s="107" t="s">
        <v>129</v>
      </c>
      <c r="E44" s="107" t="s">
        <v>79</v>
      </c>
      <c r="F44" s="107" t="s">
        <v>73</v>
      </c>
      <c r="G44" s="53" t="s">
        <v>439</v>
      </c>
      <c r="H44" s="53" t="s">
        <v>439</v>
      </c>
      <c r="I44" s="53" t="s">
        <v>439</v>
      </c>
    </row>
    <row r="45" spans="1:9" hidden="1" x14ac:dyDescent="0.2">
      <c r="A45" s="106">
        <v>0.4</v>
      </c>
      <c r="B45" s="53">
        <v>2</v>
      </c>
      <c r="C45" s="107" t="s">
        <v>42</v>
      </c>
      <c r="D45" s="107" t="s">
        <v>118</v>
      </c>
      <c r="E45" s="107" t="s">
        <v>79</v>
      </c>
      <c r="F45" s="107" t="s">
        <v>54</v>
      </c>
      <c r="G45" s="53" t="s">
        <v>439</v>
      </c>
      <c r="H45" s="53" t="s">
        <v>439</v>
      </c>
      <c r="I45" s="53" t="s">
        <v>439</v>
      </c>
    </row>
    <row r="46" spans="1:9" hidden="1" x14ac:dyDescent="0.2">
      <c r="A46" s="106">
        <v>0.8</v>
      </c>
      <c r="B46" s="53">
        <v>2</v>
      </c>
      <c r="C46" s="107" t="s">
        <v>45</v>
      </c>
      <c r="D46" s="107" t="s">
        <v>123</v>
      </c>
      <c r="E46" s="107" t="s">
        <v>79</v>
      </c>
      <c r="F46" s="107" t="s">
        <v>78</v>
      </c>
      <c r="G46" s="53" t="s">
        <v>439</v>
      </c>
      <c r="H46" s="53" t="s">
        <v>439</v>
      </c>
      <c r="I46" s="53" t="s">
        <v>439</v>
      </c>
    </row>
    <row r="47" spans="1:9" hidden="1" x14ac:dyDescent="0.2">
      <c r="A47" s="106">
        <v>0.5</v>
      </c>
      <c r="B47" s="53">
        <v>2</v>
      </c>
      <c r="C47" s="107" t="s">
        <v>33</v>
      </c>
      <c r="D47" s="107" t="s">
        <v>120</v>
      </c>
      <c r="E47" s="107" t="s">
        <v>79</v>
      </c>
      <c r="F47" s="107" t="s">
        <v>54</v>
      </c>
      <c r="G47" s="53" t="s">
        <v>439</v>
      </c>
      <c r="H47" s="53" t="s">
        <v>439</v>
      </c>
      <c r="I47" s="53" t="s">
        <v>439</v>
      </c>
    </row>
    <row r="48" spans="1:9" hidden="1" x14ac:dyDescent="0.2">
      <c r="A48" s="106">
        <v>0.3</v>
      </c>
      <c r="B48" s="53">
        <v>2</v>
      </c>
      <c r="C48" s="107" t="s">
        <v>58</v>
      </c>
      <c r="D48" s="107" t="s">
        <v>81</v>
      </c>
      <c r="E48" s="107" t="s">
        <v>79</v>
      </c>
      <c r="F48" s="107" t="s">
        <v>25</v>
      </c>
      <c r="G48" s="53" t="s">
        <v>439</v>
      </c>
      <c r="H48" s="53" t="s">
        <v>324</v>
      </c>
      <c r="I48" s="53" t="s">
        <v>324</v>
      </c>
    </row>
    <row r="49" spans="1:9" hidden="1" x14ac:dyDescent="0.2">
      <c r="A49" s="106">
        <v>0.1</v>
      </c>
      <c r="B49" s="53">
        <v>2</v>
      </c>
      <c r="C49" s="107" t="s">
        <v>6</v>
      </c>
      <c r="D49" s="107" t="s">
        <v>116</v>
      </c>
      <c r="E49" s="107" t="s">
        <v>79</v>
      </c>
      <c r="F49" s="107" t="s">
        <v>30</v>
      </c>
      <c r="G49" s="53" t="s">
        <v>439</v>
      </c>
      <c r="H49" s="53" t="s">
        <v>439</v>
      </c>
      <c r="I49" s="53" t="s">
        <v>439</v>
      </c>
    </row>
    <row r="50" spans="1:9" hidden="1" x14ac:dyDescent="0.2">
      <c r="A50" s="106">
        <v>0.2</v>
      </c>
      <c r="B50" s="53">
        <v>3</v>
      </c>
      <c r="C50" s="107" t="s">
        <v>6</v>
      </c>
      <c r="D50" s="107" t="s">
        <v>171</v>
      </c>
      <c r="E50" s="107" t="s">
        <v>130</v>
      </c>
      <c r="F50" s="107" t="s">
        <v>76</v>
      </c>
      <c r="G50" s="53" t="s">
        <v>439</v>
      </c>
      <c r="H50" s="53" t="s">
        <v>439</v>
      </c>
      <c r="I50" s="53" t="s">
        <v>439</v>
      </c>
    </row>
    <row r="51" spans="1:9" hidden="1" x14ac:dyDescent="0.2">
      <c r="A51" s="106">
        <v>5.5</v>
      </c>
      <c r="B51" s="53">
        <v>3</v>
      </c>
      <c r="C51" s="107" t="s">
        <v>23</v>
      </c>
      <c r="D51" s="107" t="s">
        <v>160</v>
      </c>
      <c r="E51" s="107" t="s">
        <v>130</v>
      </c>
      <c r="F51" s="107" t="s">
        <v>66</v>
      </c>
      <c r="G51" s="53" t="s">
        <v>439</v>
      </c>
      <c r="H51" s="53" t="s">
        <v>439</v>
      </c>
      <c r="I51" s="53" t="s">
        <v>439</v>
      </c>
    </row>
    <row r="52" spans="1:9" hidden="1" x14ac:dyDescent="0.2">
      <c r="A52" s="106">
        <v>2.9</v>
      </c>
      <c r="B52" s="53">
        <v>3</v>
      </c>
      <c r="C52" s="107" t="s">
        <v>28</v>
      </c>
      <c r="D52" s="107" t="s">
        <v>155</v>
      </c>
      <c r="E52" s="107" t="s">
        <v>130</v>
      </c>
      <c r="F52" s="107" t="s">
        <v>17</v>
      </c>
      <c r="G52" s="53" t="s">
        <v>439</v>
      </c>
      <c r="H52" s="53" t="s">
        <v>439</v>
      </c>
      <c r="I52" s="53" t="s">
        <v>439</v>
      </c>
    </row>
    <row r="53" spans="1:9" hidden="1" x14ac:dyDescent="0.2">
      <c r="A53" s="106">
        <v>1.6</v>
      </c>
      <c r="B53" s="53">
        <v>3</v>
      </c>
      <c r="C53" s="107" t="s">
        <v>6</v>
      </c>
      <c r="D53" s="107" t="s">
        <v>151</v>
      </c>
      <c r="E53" s="107" t="s">
        <v>130</v>
      </c>
      <c r="F53" s="107" t="s">
        <v>66</v>
      </c>
      <c r="G53" s="53" t="s">
        <v>439</v>
      </c>
      <c r="H53" s="53" t="s">
        <v>439</v>
      </c>
      <c r="I53" s="53" t="s">
        <v>439</v>
      </c>
    </row>
    <row r="54" spans="1:9" hidden="1" x14ac:dyDescent="0.2">
      <c r="A54" s="106">
        <v>0.6</v>
      </c>
      <c r="B54" s="53">
        <v>3</v>
      </c>
      <c r="C54" s="107" t="s">
        <v>20</v>
      </c>
      <c r="D54" s="107" t="s">
        <v>178</v>
      </c>
      <c r="E54" s="107" t="s">
        <v>130</v>
      </c>
      <c r="F54" s="107" t="s">
        <v>78</v>
      </c>
      <c r="G54" s="53" t="s">
        <v>439</v>
      </c>
      <c r="H54" s="53" t="s">
        <v>439</v>
      </c>
      <c r="I54" s="53" t="s">
        <v>439</v>
      </c>
    </row>
    <row r="55" spans="1:9" hidden="1" x14ac:dyDescent="0.2">
      <c r="A55" s="106">
        <v>0.1</v>
      </c>
      <c r="B55" s="53">
        <v>3</v>
      </c>
      <c r="C55" s="107" t="s">
        <v>69</v>
      </c>
      <c r="D55" s="107" t="s">
        <v>165</v>
      </c>
      <c r="E55" s="107" t="s">
        <v>130</v>
      </c>
      <c r="F55" s="107" t="s">
        <v>60</v>
      </c>
      <c r="G55" s="53" t="s">
        <v>439</v>
      </c>
      <c r="H55" s="53" t="s">
        <v>439</v>
      </c>
      <c r="I55" s="53" t="s">
        <v>439</v>
      </c>
    </row>
    <row r="56" spans="1:9" hidden="1" x14ac:dyDescent="0.2">
      <c r="A56" s="106">
        <v>3</v>
      </c>
      <c r="B56" s="53">
        <v>3</v>
      </c>
      <c r="C56" s="107" t="s">
        <v>42</v>
      </c>
      <c r="D56" s="107" t="s">
        <v>156</v>
      </c>
      <c r="E56" s="107" t="s">
        <v>130</v>
      </c>
      <c r="F56" s="107" t="s">
        <v>76</v>
      </c>
      <c r="G56" s="53" t="s">
        <v>439</v>
      </c>
      <c r="H56" s="53" t="s">
        <v>439</v>
      </c>
      <c r="I56" s="53" t="s">
        <v>439</v>
      </c>
    </row>
    <row r="57" spans="1:9" hidden="1" x14ac:dyDescent="0.2">
      <c r="A57" s="106">
        <v>0.7</v>
      </c>
      <c r="B57" s="53">
        <v>3</v>
      </c>
      <c r="C57" s="107" t="s">
        <v>33</v>
      </c>
      <c r="D57" s="107" t="s">
        <v>180</v>
      </c>
      <c r="E57" s="107" t="s">
        <v>130</v>
      </c>
      <c r="F57" s="107" t="s">
        <v>73</v>
      </c>
      <c r="G57" s="53" t="s">
        <v>439</v>
      </c>
      <c r="H57" s="53" t="s">
        <v>439</v>
      </c>
      <c r="I57" s="53" t="s">
        <v>439</v>
      </c>
    </row>
    <row r="58" spans="1:9" x14ac:dyDescent="0.2">
      <c r="A58" s="106">
        <v>1.1000000000000001</v>
      </c>
      <c r="B58" s="53">
        <v>3</v>
      </c>
      <c r="C58" s="107" t="s">
        <v>33</v>
      </c>
      <c r="D58" s="107" t="s">
        <v>146</v>
      </c>
      <c r="E58" s="107" t="s">
        <v>130</v>
      </c>
      <c r="F58" s="107" t="s">
        <v>68</v>
      </c>
      <c r="G58" s="53" t="s">
        <v>439</v>
      </c>
      <c r="H58" s="53" t="s">
        <v>439</v>
      </c>
      <c r="I58" s="53" t="s">
        <v>439</v>
      </c>
    </row>
    <row r="59" spans="1:9" hidden="1" x14ac:dyDescent="0.2">
      <c r="A59" s="106">
        <v>4.9000000000000004</v>
      </c>
      <c r="B59" s="53">
        <v>3</v>
      </c>
      <c r="C59" s="107" t="s">
        <v>28</v>
      </c>
      <c r="D59" s="107" t="s">
        <v>159</v>
      </c>
      <c r="E59" s="107" t="s">
        <v>130</v>
      </c>
      <c r="F59" s="107" t="s">
        <v>8</v>
      </c>
      <c r="G59" s="53" t="s">
        <v>439</v>
      </c>
      <c r="H59" s="53" t="s">
        <v>439</v>
      </c>
      <c r="I59" s="53" t="s">
        <v>439</v>
      </c>
    </row>
    <row r="60" spans="1:9" hidden="1" x14ac:dyDescent="0.2">
      <c r="A60" s="106">
        <v>0.3</v>
      </c>
      <c r="B60" s="53">
        <v>3</v>
      </c>
      <c r="C60" s="107" t="s">
        <v>3</v>
      </c>
      <c r="D60" s="107" t="s">
        <v>172</v>
      </c>
      <c r="E60" s="107" t="s">
        <v>130</v>
      </c>
      <c r="F60" s="107" t="s">
        <v>22</v>
      </c>
      <c r="G60" s="53" t="s">
        <v>439</v>
      </c>
      <c r="H60" s="53" t="s">
        <v>439</v>
      </c>
      <c r="I60" s="53" t="s">
        <v>439</v>
      </c>
    </row>
    <row r="61" spans="1:9" hidden="1" x14ac:dyDescent="0.2">
      <c r="A61" s="106">
        <v>0.1</v>
      </c>
      <c r="B61" s="53">
        <v>3</v>
      </c>
      <c r="C61" s="107" t="s">
        <v>58</v>
      </c>
      <c r="D61" s="107" t="s">
        <v>164</v>
      </c>
      <c r="E61" s="107" t="s">
        <v>130</v>
      </c>
      <c r="F61" s="107" t="s">
        <v>8</v>
      </c>
      <c r="G61" s="53" t="s">
        <v>439</v>
      </c>
      <c r="H61" s="53" t="s">
        <v>439</v>
      </c>
      <c r="I61" s="53" t="s">
        <v>439</v>
      </c>
    </row>
    <row r="62" spans="1:9" hidden="1" x14ac:dyDescent="0.2">
      <c r="A62" s="106">
        <v>0.1</v>
      </c>
      <c r="B62" s="53">
        <v>3</v>
      </c>
      <c r="C62" s="107" t="s">
        <v>12</v>
      </c>
      <c r="D62" s="107" t="s">
        <v>196</v>
      </c>
      <c r="E62" s="107" t="s">
        <v>130</v>
      </c>
      <c r="F62" s="107" t="s">
        <v>60</v>
      </c>
      <c r="G62" s="53" t="s">
        <v>439</v>
      </c>
      <c r="H62" s="53" t="s">
        <v>439</v>
      </c>
      <c r="I62" s="53" t="s">
        <v>439</v>
      </c>
    </row>
    <row r="63" spans="1:9" hidden="1" x14ac:dyDescent="0.2">
      <c r="A63" s="106">
        <v>0.1</v>
      </c>
      <c r="B63" s="53">
        <v>3</v>
      </c>
      <c r="C63" s="107" t="s">
        <v>58</v>
      </c>
      <c r="D63" s="107" t="s">
        <v>168</v>
      </c>
      <c r="E63" s="107" t="s">
        <v>130</v>
      </c>
      <c r="F63" s="107" t="s">
        <v>2</v>
      </c>
      <c r="G63" s="53" t="s">
        <v>439</v>
      </c>
      <c r="H63" s="53" t="s">
        <v>439</v>
      </c>
      <c r="I63" s="53" t="s">
        <v>439</v>
      </c>
    </row>
    <row r="64" spans="1:9" hidden="1" x14ac:dyDescent="0.2">
      <c r="A64" s="106">
        <v>0.1</v>
      </c>
      <c r="B64" s="53">
        <v>3</v>
      </c>
      <c r="C64" s="107" t="s">
        <v>9</v>
      </c>
      <c r="D64" s="107" t="s">
        <v>193</v>
      </c>
      <c r="E64" s="107" t="s">
        <v>130</v>
      </c>
      <c r="F64" s="107" t="s">
        <v>62</v>
      </c>
      <c r="G64" s="53" t="s">
        <v>439</v>
      </c>
      <c r="H64" s="53" t="s">
        <v>439</v>
      </c>
      <c r="I64" s="53" t="s">
        <v>439</v>
      </c>
    </row>
    <row r="65" spans="1:9" hidden="1" x14ac:dyDescent="0.2">
      <c r="A65" s="106">
        <v>0.7</v>
      </c>
      <c r="B65" s="53">
        <v>3</v>
      </c>
      <c r="C65" s="107" t="s">
        <v>55</v>
      </c>
      <c r="D65" s="107" t="s">
        <v>183</v>
      </c>
      <c r="E65" s="107" t="s">
        <v>130</v>
      </c>
      <c r="F65" s="107" t="s">
        <v>17</v>
      </c>
      <c r="G65" s="53" t="s">
        <v>439</v>
      </c>
      <c r="H65" s="53" t="s">
        <v>439</v>
      </c>
      <c r="I65" s="53" t="s">
        <v>439</v>
      </c>
    </row>
    <row r="66" spans="1:9" hidden="1" x14ac:dyDescent="0.2">
      <c r="A66" s="106">
        <v>3</v>
      </c>
      <c r="B66" s="53">
        <v>3</v>
      </c>
      <c r="C66" s="107" t="s">
        <v>12</v>
      </c>
      <c r="D66" s="107" t="s">
        <v>157</v>
      </c>
      <c r="E66" s="107" t="s">
        <v>130</v>
      </c>
      <c r="F66" s="107" t="s">
        <v>52</v>
      </c>
      <c r="G66" s="53" t="s">
        <v>439</v>
      </c>
      <c r="H66" s="53" t="s">
        <v>439</v>
      </c>
      <c r="I66" s="53" t="s">
        <v>439</v>
      </c>
    </row>
    <row r="67" spans="1:9" hidden="1" x14ac:dyDescent="0.2">
      <c r="A67" s="106">
        <v>0.3</v>
      </c>
      <c r="B67" s="53">
        <v>3</v>
      </c>
      <c r="C67" s="107" t="s">
        <v>6</v>
      </c>
      <c r="D67" s="107" t="s">
        <v>139</v>
      </c>
      <c r="E67" s="107" t="s">
        <v>130</v>
      </c>
      <c r="F67" s="107" t="s">
        <v>47</v>
      </c>
      <c r="G67" s="53" t="s">
        <v>439</v>
      </c>
      <c r="H67" s="53" t="s">
        <v>439</v>
      </c>
      <c r="I67" s="53" t="s">
        <v>439</v>
      </c>
    </row>
    <row r="68" spans="1:9" x14ac:dyDescent="0.2">
      <c r="A68" s="106">
        <v>1.6</v>
      </c>
      <c r="B68" s="53">
        <v>3</v>
      </c>
      <c r="C68" s="107" t="s">
        <v>20</v>
      </c>
      <c r="D68" s="107" t="s">
        <v>185</v>
      </c>
      <c r="E68" s="107" t="s">
        <v>130</v>
      </c>
      <c r="F68" s="107" t="s">
        <v>68</v>
      </c>
      <c r="G68" s="53" t="s">
        <v>439</v>
      </c>
      <c r="H68" s="53" t="s">
        <v>439</v>
      </c>
      <c r="I68" s="53" t="s">
        <v>439</v>
      </c>
    </row>
    <row r="69" spans="1:9" hidden="1" x14ac:dyDescent="0.2">
      <c r="A69" s="106">
        <v>0.7</v>
      </c>
      <c r="B69" s="53">
        <v>3</v>
      </c>
      <c r="C69" s="107" t="s">
        <v>15</v>
      </c>
      <c r="D69" s="107" t="s">
        <v>181</v>
      </c>
      <c r="E69" s="107" t="s">
        <v>130</v>
      </c>
      <c r="F69" s="107" t="s">
        <v>49</v>
      </c>
      <c r="G69" s="53" t="s">
        <v>439</v>
      </c>
      <c r="H69" s="53" t="s">
        <v>439</v>
      </c>
      <c r="I69" s="53" t="s">
        <v>439</v>
      </c>
    </row>
    <row r="70" spans="1:9" hidden="1" x14ac:dyDescent="0.2">
      <c r="A70" s="106">
        <v>0.6</v>
      </c>
      <c r="B70" s="53">
        <v>3</v>
      </c>
      <c r="C70" s="107" t="s">
        <v>69</v>
      </c>
      <c r="D70" s="107" t="s">
        <v>179</v>
      </c>
      <c r="E70" s="107" t="s">
        <v>130</v>
      </c>
      <c r="F70" s="107" t="s">
        <v>66</v>
      </c>
      <c r="G70" s="53" t="s">
        <v>439</v>
      </c>
      <c r="H70" s="53" t="s">
        <v>439</v>
      </c>
      <c r="I70" s="53" t="s">
        <v>439</v>
      </c>
    </row>
    <row r="71" spans="1:9" hidden="1" x14ac:dyDescent="0.2">
      <c r="A71" s="106">
        <v>0.1</v>
      </c>
      <c r="B71" s="53">
        <v>3</v>
      </c>
      <c r="C71" s="107" t="s">
        <v>3</v>
      </c>
      <c r="D71" s="107" t="s">
        <v>195</v>
      </c>
      <c r="E71" s="107" t="s">
        <v>130</v>
      </c>
      <c r="F71" s="107" t="s">
        <v>5</v>
      </c>
      <c r="G71" s="53" t="s">
        <v>439</v>
      </c>
      <c r="H71" s="53" t="s">
        <v>324</v>
      </c>
      <c r="I71" s="53" t="s">
        <v>324</v>
      </c>
    </row>
    <row r="72" spans="1:9" hidden="1" x14ac:dyDescent="0.2">
      <c r="A72" s="106">
        <v>1</v>
      </c>
      <c r="B72" s="53">
        <v>3</v>
      </c>
      <c r="C72" s="107" t="s">
        <v>50</v>
      </c>
      <c r="D72" s="107" t="s">
        <v>184</v>
      </c>
      <c r="E72" s="107" t="s">
        <v>130</v>
      </c>
      <c r="F72" s="107" t="s">
        <v>8</v>
      </c>
      <c r="G72" s="53" t="s">
        <v>439</v>
      </c>
      <c r="H72" s="53" t="s">
        <v>439</v>
      </c>
      <c r="I72" s="53" t="s">
        <v>439</v>
      </c>
    </row>
    <row r="73" spans="1:9" hidden="1" x14ac:dyDescent="0.2">
      <c r="A73" s="106">
        <v>0.1</v>
      </c>
      <c r="B73" s="53">
        <v>3</v>
      </c>
      <c r="C73" s="107" t="s">
        <v>45</v>
      </c>
      <c r="D73" s="107" t="s">
        <v>134</v>
      </c>
      <c r="E73" s="107" t="s">
        <v>130</v>
      </c>
      <c r="F73" s="107" t="s">
        <v>71</v>
      </c>
      <c r="G73" s="53" t="s">
        <v>439</v>
      </c>
      <c r="H73" s="53" t="s">
        <v>439</v>
      </c>
      <c r="I73" s="53" t="s">
        <v>324</v>
      </c>
    </row>
    <row r="74" spans="1:9" hidden="1" x14ac:dyDescent="0.2">
      <c r="A74" s="106">
        <v>0.1</v>
      </c>
      <c r="B74" s="53">
        <v>3</v>
      </c>
      <c r="C74" s="107" t="s">
        <v>58</v>
      </c>
      <c r="D74" s="107" t="s">
        <v>133</v>
      </c>
      <c r="E74" s="107" t="s">
        <v>130</v>
      </c>
      <c r="F74" s="107" t="s">
        <v>11</v>
      </c>
      <c r="G74" s="53" t="s">
        <v>439</v>
      </c>
      <c r="H74" s="53" t="s">
        <v>439</v>
      </c>
      <c r="I74" s="53" t="s">
        <v>439</v>
      </c>
    </row>
    <row r="75" spans="1:9" hidden="1" x14ac:dyDescent="0.2">
      <c r="A75" s="106">
        <v>0.6</v>
      </c>
      <c r="B75" s="53">
        <v>3</v>
      </c>
      <c r="C75" s="107" t="s">
        <v>20</v>
      </c>
      <c r="D75" s="107" t="s">
        <v>177</v>
      </c>
      <c r="E75" s="107" t="s">
        <v>130</v>
      </c>
      <c r="F75" s="107" t="s">
        <v>19</v>
      </c>
      <c r="G75" s="53" t="s">
        <v>439</v>
      </c>
      <c r="H75" s="53" t="s">
        <v>439</v>
      </c>
      <c r="I75" s="53" t="s">
        <v>439</v>
      </c>
    </row>
    <row r="76" spans="1:9" hidden="1" x14ac:dyDescent="0.2">
      <c r="A76" s="106">
        <v>1.3</v>
      </c>
      <c r="B76" s="53">
        <v>3</v>
      </c>
      <c r="C76" s="107" t="s">
        <v>28</v>
      </c>
      <c r="D76" s="107" t="s">
        <v>147</v>
      </c>
      <c r="E76" s="107" t="s">
        <v>130</v>
      </c>
      <c r="F76" s="107" t="s">
        <v>49</v>
      </c>
      <c r="G76" s="53" t="s">
        <v>439</v>
      </c>
      <c r="H76" s="53" t="s">
        <v>439</v>
      </c>
      <c r="I76" s="53" t="s">
        <v>439</v>
      </c>
    </row>
    <row r="77" spans="1:9" hidden="1" x14ac:dyDescent="0.2">
      <c r="A77" s="106">
        <v>0.1</v>
      </c>
      <c r="B77" s="53">
        <v>3</v>
      </c>
      <c r="C77" s="107" t="s">
        <v>74</v>
      </c>
      <c r="D77" s="107" t="s">
        <v>333</v>
      </c>
      <c r="E77" s="107" t="s">
        <v>130</v>
      </c>
      <c r="F77" s="107" t="s">
        <v>49</v>
      </c>
      <c r="G77" s="53" t="s">
        <v>439</v>
      </c>
      <c r="H77" s="53" t="s">
        <v>439</v>
      </c>
      <c r="I77" s="53" t="s">
        <v>439</v>
      </c>
    </row>
    <row r="78" spans="1:9" hidden="1" x14ac:dyDescent="0.2">
      <c r="A78" s="106">
        <v>0.3</v>
      </c>
      <c r="B78" s="53">
        <v>3</v>
      </c>
      <c r="C78" s="107" t="s">
        <v>3</v>
      </c>
      <c r="D78" s="107" t="s">
        <v>174</v>
      </c>
      <c r="E78" s="107" t="s">
        <v>130</v>
      </c>
      <c r="F78" s="107" t="s">
        <v>175</v>
      </c>
      <c r="G78" s="53" t="s">
        <v>439</v>
      </c>
      <c r="H78" s="53" t="s">
        <v>439</v>
      </c>
      <c r="I78" s="53" t="s">
        <v>439</v>
      </c>
    </row>
    <row r="79" spans="1:9" hidden="1" x14ac:dyDescent="0.2">
      <c r="A79" s="106">
        <v>0.1</v>
      </c>
      <c r="B79" s="53">
        <v>3</v>
      </c>
      <c r="C79" s="107" t="s">
        <v>15</v>
      </c>
      <c r="D79" s="107" t="s">
        <v>191</v>
      </c>
      <c r="E79" s="107" t="s">
        <v>130</v>
      </c>
      <c r="F79" s="107" t="s">
        <v>73</v>
      </c>
      <c r="G79" s="53" t="s">
        <v>439</v>
      </c>
      <c r="H79" s="53" t="s">
        <v>439</v>
      </c>
      <c r="I79" s="53" t="s">
        <v>439</v>
      </c>
    </row>
    <row r="80" spans="1:9" hidden="1" x14ac:dyDescent="0.2">
      <c r="A80" s="106">
        <v>0.1</v>
      </c>
      <c r="B80" s="53">
        <v>3</v>
      </c>
      <c r="C80" s="107" t="s">
        <v>23</v>
      </c>
      <c r="D80" s="107" t="s">
        <v>136</v>
      </c>
      <c r="E80" s="107" t="s">
        <v>130</v>
      </c>
      <c r="F80" s="107" t="s">
        <v>137</v>
      </c>
      <c r="G80" s="53" t="s">
        <v>439</v>
      </c>
      <c r="H80" s="53" t="s">
        <v>324</v>
      </c>
      <c r="I80" s="53" t="s">
        <v>439</v>
      </c>
    </row>
    <row r="81" spans="1:9" hidden="1" x14ac:dyDescent="0.2">
      <c r="A81" s="106">
        <v>2</v>
      </c>
      <c r="B81" s="53">
        <v>3</v>
      </c>
      <c r="C81" s="107" t="s">
        <v>42</v>
      </c>
      <c r="D81" s="107" t="s">
        <v>154</v>
      </c>
      <c r="E81" s="107" t="s">
        <v>130</v>
      </c>
      <c r="F81" s="107" t="s">
        <v>66</v>
      </c>
      <c r="G81" s="53" t="s">
        <v>439</v>
      </c>
      <c r="H81" s="53" t="s">
        <v>439</v>
      </c>
      <c r="I81" s="53" t="s">
        <v>439</v>
      </c>
    </row>
    <row r="82" spans="1:9" hidden="1" x14ac:dyDescent="0.2">
      <c r="A82" s="106">
        <v>0.2</v>
      </c>
      <c r="B82" s="53">
        <v>3</v>
      </c>
      <c r="C82" s="107" t="s">
        <v>50</v>
      </c>
      <c r="D82" s="107" t="s">
        <v>198</v>
      </c>
      <c r="E82" s="107" t="s">
        <v>130</v>
      </c>
      <c r="F82" s="107" t="s">
        <v>66</v>
      </c>
      <c r="G82" s="53" t="s">
        <v>439</v>
      </c>
      <c r="H82" s="53" t="s">
        <v>324</v>
      </c>
      <c r="I82" s="53" t="s">
        <v>324</v>
      </c>
    </row>
    <row r="83" spans="1:9" hidden="1" x14ac:dyDescent="0.2">
      <c r="A83" s="106">
        <v>0.4</v>
      </c>
      <c r="B83" s="53">
        <v>3</v>
      </c>
      <c r="C83" s="107" t="s">
        <v>23</v>
      </c>
      <c r="D83" s="107" t="s">
        <v>200</v>
      </c>
      <c r="E83" s="107" t="s">
        <v>130</v>
      </c>
      <c r="F83" s="107" t="s">
        <v>52</v>
      </c>
      <c r="G83" s="53" t="s">
        <v>439</v>
      </c>
      <c r="H83" s="53" t="s">
        <v>439</v>
      </c>
      <c r="I83" s="53" t="s">
        <v>324</v>
      </c>
    </row>
    <row r="84" spans="1:9" hidden="1" x14ac:dyDescent="0.2">
      <c r="A84" s="106">
        <v>1.3</v>
      </c>
      <c r="B84" s="53">
        <v>3</v>
      </c>
      <c r="C84" s="107" t="s">
        <v>55</v>
      </c>
      <c r="D84" s="107" t="s">
        <v>148</v>
      </c>
      <c r="E84" s="107" t="s">
        <v>130</v>
      </c>
      <c r="F84" s="107" t="s">
        <v>25</v>
      </c>
      <c r="G84" s="53" t="s">
        <v>439</v>
      </c>
      <c r="H84" s="53" t="s">
        <v>439</v>
      </c>
      <c r="I84" s="53" t="s">
        <v>324</v>
      </c>
    </row>
    <row r="85" spans="1:9" hidden="1" x14ac:dyDescent="0.2">
      <c r="A85" s="106">
        <v>0.1</v>
      </c>
      <c r="B85" s="53">
        <v>3</v>
      </c>
      <c r="C85" s="107" t="s">
        <v>55</v>
      </c>
      <c r="D85" s="107" t="s">
        <v>189</v>
      </c>
      <c r="E85" s="107" t="s">
        <v>130</v>
      </c>
      <c r="F85" s="107" t="s">
        <v>190</v>
      </c>
      <c r="G85" s="53" t="s">
        <v>439</v>
      </c>
      <c r="H85" s="53" t="s">
        <v>324</v>
      </c>
      <c r="I85" s="53" t="s">
        <v>439</v>
      </c>
    </row>
    <row r="86" spans="1:9" hidden="1" x14ac:dyDescent="0.2">
      <c r="A86" s="106">
        <v>1.8</v>
      </c>
      <c r="B86" s="53">
        <v>3</v>
      </c>
      <c r="C86" s="107" t="s">
        <v>9</v>
      </c>
      <c r="D86" s="107" t="s">
        <v>152</v>
      </c>
      <c r="E86" s="107" t="s">
        <v>130</v>
      </c>
      <c r="F86" s="107" t="s">
        <v>19</v>
      </c>
      <c r="G86" s="53" t="s">
        <v>439</v>
      </c>
      <c r="H86" s="53" t="s">
        <v>439</v>
      </c>
      <c r="I86" s="53" t="s">
        <v>439</v>
      </c>
    </row>
    <row r="87" spans="1:9" hidden="1" x14ac:dyDescent="0.2">
      <c r="A87" s="106">
        <v>0.1</v>
      </c>
      <c r="B87" s="53">
        <v>3</v>
      </c>
      <c r="C87" s="107" t="s">
        <v>74</v>
      </c>
      <c r="D87" s="107" t="s">
        <v>334</v>
      </c>
      <c r="E87" s="107" t="s">
        <v>130</v>
      </c>
      <c r="F87" s="107" t="s">
        <v>220</v>
      </c>
      <c r="G87" s="53" t="s">
        <v>439</v>
      </c>
      <c r="H87" s="53" t="s">
        <v>439</v>
      </c>
      <c r="I87" s="53" t="s">
        <v>439</v>
      </c>
    </row>
    <row r="88" spans="1:9" hidden="1" x14ac:dyDescent="0.2">
      <c r="A88" s="106">
        <v>1.9</v>
      </c>
      <c r="B88" s="53">
        <v>3</v>
      </c>
      <c r="C88" s="107" t="s">
        <v>42</v>
      </c>
      <c r="D88" s="107" t="s">
        <v>153</v>
      </c>
      <c r="E88" s="107" t="s">
        <v>130</v>
      </c>
      <c r="F88" s="107" t="s">
        <v>71</v>
      </c>
      <c r="G88" s="53" t="s">
        <v>439</v>
      </c>
      <c r="H88" s="53" t="s">
        <v>439</v>
      </c>
      <c r="I88" s="53" t="s">
        <v>439</v>
      </c>
    </row>
    <row r="89" spans="1:9" hidden="1" x14ac:dyDescent="0.2">
      <c r="A89" s="106">
        <v>1.6</v>
      </c>
      <c r="B89" s="53">
        <v>3</v>
      </c>
      <c r="C89" s="107" t="s">
        <v>9</v>
      </c>
      <c r="D89" s="107" t="s">
        <v>149</v>
      </c>
      <c r="E89" s="107" t="s">
        <v>130</v>
      </c>
      <c r="F89" s="107" t="s">
        <v>66</v>
      </c>
      <c r="G89" s="53" t="s">
        <v>439</v>
      </c>
      <c r="H89" s="53" t="s">
        <v>439</v>
      </c>
      <c r="I89" s="53" t="s">
        <v>439</v>
      </c>
    </row>
    <row r="90" spans="1:9" hidden="1" x14ac:dyDescent="0.2">
      <c r="A90" s="106">
        <v>0.1</v>
      </c>
      <c r="B90" s="53">
        <v>3</v>
      </c>
      <c r="C90" s="107" t="s">
        <v>74</v>
      </c>
      <c r="D90" s="107" t="s">
        <v>332</v>
      </c>
      <c r="E90" s="107" t="s">
        <v>130</v>
      </c>
      <c r="F90" s="107" t="s">
        <v>2</v>
      </c>
      <c r="G90" s="53" t="s">
        <v>439</v>
      </c>
      <c r="H90" s="53" t="s">
        <v>439</v>
      </c>
      <c r="I90" s="53" t="s">
        <v>439</v>
      </c>
    </row>
    <row r="91" spans="1:9" hidden="1" x14ac:dyDescent="0.2">
      <c r="A91" s="106">
        <v>3.8</v>
      </c>
      <c r="B91" s="53">
        <v>3</v>
      </c>
      <c r="C91" s="107" t="s">
        <v>45</v>
      </c>
      <c r="D91" s="107" t="s">
        <v>158</v>
      </c>
      <c r="E91" s="107" t="s">
        <v>130</v>
      </c>
      <c r="F91" s="107" t="s">
        <v>19</v>
      </c>
      <c r="G91" s="53" t="s">
        <v>439</v>
      </c>
      <c r="H91" s="53" t="s">
        <v>439</v>
      </c>
      <c r="I91" s="53" t="s">
        <v>439</v>
      </c>
    </row>
    <row r="92" spans="1:9" hidden="1" x14ac:dyDescent="0.2">
      <c r="A92" s="106">
        <v>0.1</v>
      </c>
      <c r="B92" s="53">
        <v>3</v>
      </c>
      <c r="C92" s="107" t="s">
        <v>33</v>
      </c>
      <c r="D92" s="107" t="s">
        <v>163</v>
      </c>
      <c r="E92" s="107" t="s">
        <v>130</v>
      </c>
      <c r="F92" s="107" t="s">
        <v>37</v>
      </c>
      <c r="G92" s="53" t="s">
        <v>439</v>
      </c>
      <c r="H92" s="53" t="s">
        <v>439</v>
      </c>
      <c r="I92" s="53" t="s">
        <v>439</v>
      </c>
    </row>
    <row r="93" spans="1:9" hidden="1" x14ac:dyDescent="0.2">
      <c r="A93" s="106">
        <v>2.7</v>
      </c>
      <c r="B93" s="53">
        <v>3</v>
      </c>
      <c r="C93" s="107" t="s">
        <v>15</v>
      </c>
      <c r="D93" s="107" t="s">
        <v>186</v>
      </c>
      <c r="E93" s="107" t="s">
        <v>130</v>
      </c>
      <c r="F93" s="107" t="s">
        <v>187</v>
      </c>
      <c r="G93" s="53" t="s">
        <v>439</v>
      </c>
      <c r="H93" s="53" t="s">
        <v>439</v>
      </c>
      <c r="I93" s="53" t="s">
        <v>439</v>
      </c>
    </row>
    <row r="94" spans="1:9" hidden="1" x14ac:dyDescent="0.2">
      <c r="A94" s="106">
        <v>0.2</v>
      </c>
      <c r="B94" s="53">
        <v>3</v>
      </c>
      <c r="C94" s="107" t="s">
        <v>12</v>
      </c>
      <c r="D94" s="107" t="s">
        <v>170</v>
      </c>
      <c r="E94" s="107" t="s">
        <v>130</v>
      </c>
      <c r="F94" s="107" t="s">
        <v>62</v>
      </c>
      <c r="G94" s="53" t="s">
        <v>439</v>
      </c>
      <c r="H94" s="53" t="s">
        <v>439</v>
      </c>
      <c r="I94" s="53" t="s">
        <v>439</v>
      </c>
    </row>
    <row r="95" spans="1:9" hidden="1" x14ac:dyDescent="0.2">
      <c r="A95" s="106">
        <v>0.1</v>
      </c>
      <c r="B95" s="53">
        <v>3</v>
      </c>
      <c r="C95" s="107" t="s">
        <v>50</v>
      </c>
      <c r="D95" s="107" t="s">
        <v>166</v>
      </c>
      <c r="E95" s="107" t="s">
        <v>130</v>
      </c>
      <c r="F95" s="107" t="s">
        <v>25</v>
      </c>
      <c r="G95" s="53" t="s">
        <v>439</v>
      </c>
      <c r="H95" s="53" t="s">
        <v>439</v>
      </c>
      <c r="I95" s="53" t="s">
        <v>439</v>
      </c>
    </row>
    <row r="96" spans="1:9" hidden="1" x14ac:dyDescent="0.2">
      <c r="A96" s="106">
        <v>0.1</v>
      </c>
      <c r="B96" s="53">
        <v>3</v>
      </c>
      <c r="C96" s="107" t="s">
        <v>69</v>
      </c>
      <c r="D96" s="107" t="s">
        <v>132</v>
      </c>
      <c r="E96" s="107" t="s">
        <v>130</v>
      </c>
      <c r="F96" s="107" t="s">
        <v>8</v>
      </c>
      <c r="G96" s="53" t="s">
        <v>439</v>
      </c>
      <c r="H96" s="53" t="s">
        <v>439</v>
      </c>
      <c r="I96" s="53" t="s">
        <v>439</v>
      </c>
    </row>
    <row r="97" spans="1:9" hidden="1" x14ac:dyDescent="0.2">
      <c r="A97" s="106">
        <v>6.6</v>
      </c>
      <c r="B97" s="53">
        <v>3</v>
      </c>
      <c r="C97" s="107" t="s">
        <v>45</v>
      </c>
      <c r="D97" s="107" t="s">
        <v>161</v>
      </c>
      <c r="E97" s="107" t="s">
        <v>130</v>
      </c>
      <c r="F97" s="107" t="s">
        <v>71</v>
      </c>
      <c r="G97" s="53" t="s">
        <v>439</v>
      </c>
      <c r="H97" s="53" t="s">
        <v>439</v>
      </c>
      <c r="I97" s="53" t="s">
        <v>439</v>
      </c>
    </row>
    <row r="98" spans="1:9" hidden="1" x14ac:dyDescent="0.2">
      <c r="A98" s="106">
        <v>0.1</v>
      </c>
      <c r="B98" s="53">
        <v>4</v>
      </c>
      <c r="C98" s="107" t="s">
        <v>23</v>
      </c>
      <c r="D98" s="107" t="s">
        <v>299</v>
      </c>
      <c r="E98" s="107" t="s">
        <v>201</v>
      </c>
      <c r="F98" s="107" t="s">
        <v>47</v>
      </c>
      <c r="G98" s="53" t="s">
        <v>439</v>
      </c>
      <c r="H98" s="53" t="s">
        <v>324</v>
      </c>
      <c r="I98" s="53" t="s">
        <v>324</v>
      </c>
    </row>
    <row r="99" spans="1:9" hidden="1" x14ac:dyDescent="0.2">
      <c r="A99" s="106">
        <v>2.6</v>
      </c>
      <c r="B99" s="53">
        <v>4</v>
      </c>
      <c r="C99" s="107" t="s">
        <v>28</v>
      </c>
      <c r="D99" s="107" t="s">
        <v>217</v>
      </c>
      <c r="E99" s="107" t="s">
        <v>201</v>
      </c>
      <c r="F99" s="107" t="s">
        <v>60</v>
      </c>
      <c r="G99" s="53" t="s">
        <v>439</v>
      </c>
      <c r="H99" s="53" t="s">
        <v>439</v>
      </c>
      <c r="I99" s="53" t="s">
        <v>439</v>
      </c>
    </row>
    <row r="100" spans="1:9" hidden="1" x14ac:dyDescent="0.2">
      <c r="A100" s="106">
        <v>5.8</v>
      </c>
      <c r="B100" s="53">
        <v>4</v>
      </c>
      <c r="C100" s="107" t="s">
        <v>28</v>
      </c>
      <c r="D100" s="107" t="s">
        <v>235</v>
      </c>
      <c r="E100" s="107" t="s">
        <v>201</v>
      </c>
      <c r="F100" s="107" t="s">
        <v>66</v>
      </c>
      <c r="G100" s="53" t="s">
        <v>439</v>
      </c>
      <c r="H100" s="53" t="s">
        <v>439</v>
      </c>
      <c r="I100" s="53" t="s">
        <v>439</v>
      </c>
    </row>
    <row r="101" spans="1:9" hidden="1" x14ac:dyDescent="0.2">
      <c r="A101" s="106">
        <v>5.5</v>
      </c>
      <c r="B101" s="53">
        <v>4</v>
      </c>
      <c r="C101" s="107" t="s">
        <v>12</v>
      </c>
      <c r="D101" s="107" t="s">
        <v>233</v>
      </c>
      <c r="E101" s="107" t="s">
        <v>201</v>
      </c>
      <c r="F101" s="107" t="s">
        <v>76</v>
      </c>
      <c r="G101" s="53" t="s">
        <v>439</v>
      </c>
      <c r="H101" s="53" t="s">
        <v>439</v>
      </c>
      <c r="I101" s="53" t="s">
        <v>439</v>
      </c>
    </row>
    <row r="102" spans="1:9" hidden="1" x14ac:dyDescent="0.2">
      <c r="A102" s="106">
        <v>0.4</v>
      </c>
      <c r="B102" s="53">
        <v>4</v>
      </c>
      <c r="C102" s="107" t="s">
        <v>15</v>
      </c>
      <c r="D102" s="107" t="s">
        <v>309</v>
      </c>
      <c r="E102" s="107" t="s">
        <v>201</v>
      </c>
      <c r="F102" s="107" t="s">
        <v>62</v>
      </c>
      <c r="G102" s="53" t="s">
        <v>439</v>
      </c>
      <c r="H102" s="53" t="s">
        <v>324</v>
      </c>
      <c r="I102" s="53" t="s">
        <v>324</v>
      </c>
    </row>
    <row r="103" spans="1:9" hidden="1" x14ac:dyDescent="0.2">
      <c r="A103" s="106">
        <v>0.1</v>
      </c>
      <c r="B103" s="53">
        <v>4</v>
      </c>
      <c r="C103" s="107" t="s">
        <v>42</v>
      </c>
      <c r="D103" s="107" t="s">
        <v>300</v>
      </c>
      <c r="E103" s="107" t="s">
        <v>201</v>
      </c>
      <c r="F103" s="107" t="s">
        <v>32</v>
      </c>
      <c r="G103" s="53" t="s">
        <v>439</v>
      </c>
      <c r="H103" s="53" t="s">
        <v>439</v>
      </c>
      <c r="I103" s="53" t="s">
        <v>439</v>
      </c>
    </row>
    <row r="104" spans="1:9" hidden="1" x14ac:dyDescent="0.2">
      <c r="A104" s="106">
        <v>0.2</v>
      </c>
      <c r="B104" s="53">
        <v>4</v>
      </c>
      <c r="C104" s="107" t="s">
        <v>3</v>
      </c>
      <c r="D104" s="107" t="s">
        <v>264</v>
      </c>
      <c r="E104" s="107" t="s">
        <v>201</v>
      </c>
      <c r="F104" s="107" t="s">
        <v>175</v>
      </c>
      <c r="G104" s="53" t="s">
        <v>439</v>
      </c>
      <c r="H104" s="53" t="s">
        <v>439</v>
      </c>
      <c r="I104" s="53" t="s">
        <v>439</v>
      </c>
    </row>
    <row r="105" spans="1:9" hidden="1" x14ac:dyDescent="0.2">
      <c r="A105" s="106">
        <v>0.5</v>
      </c>
      <c r="B105" s="53">
        <v>4</v>
      </c>
      <c r="C105" s="107" t="s">
        <v>42</v>
      </c>
      <c r="D105" s="107" t="s">
        <v>202</v>
      </c>
      <c r="E105" s="107" t="s">
        <v>201</v>
      </c>
      <c r="F105" s="107" t="s">
        <v>37</v>
      </c>
      <c r="G105" s="53" t="s">
        <v>439</v>
      </c>
      <c r="H105" s="53" t="s">
        <v>439</v>
      </c>
      <c r="I105" s="53" t="s">
        <v>439</v>
      </c>
    </row>
    <row r="106" spans="1:9" hidden="1" x14ac:dyDescent="0.2">
      <c r="A106" s="106">
        <v>2</v>
      </c>
      <c r="B106" s="53">
        <v>4</v>
      </c>
      <c r="C106" s="107" t="s">
        <v>20</v>
      </c>
      <c r="D106" s="107" t="s">
        <v>286</v>
      </c>
      <c r="E106" s="107" t="s">
        <v>201</v>
      </c>
      <c r="F106" s="107" t="s">
        <v>39</v>
      </c>
      <c r="G106" s="53" t="s">
        <v>439</v>
      </c>
      <c r="H106" s="53" t="s">
        <v>439</v>
      </c>
      <c r="I106" s="53" t="s">
        <v>439</v>
      </c>
    </row>
    <row r="107" spans="1:9" hidden="1" x14ac:dyDescent="0.2">
      <c r="A107" s="106">
        <v>0.1</v>
      </c>
      <c r="B107" s="53">
        <v>4</v>
      </c>
      <c r="C107" s="107" t="s">
        <v>55</v>
      </c>
      <c r="D107" s="107" t="s">
        <v>304</v>
      </c>
      <c r="E107" s="107" t="s">
        <v>201</v>
      </c>
      <c r="F107" s="107" t="s">
        <v>60</v>
      </c>
      <c r="G107" s="53" t="s">
        <v>439</v>
      </c>
      <c r="H107" s="53" t="s">
        <v>439</v>
      </c>
      <c r="I107" s="53" t="s">
        <v>439</v>
      </c>
    </row>
    <row r="108" spans="1:9" hidden="1" x14ac:dyDescent="0.2">
      <c r="A108" s="106">
        <v>0.1</v>
      </c>
      <c r="B108" s="53">
        <v>4</v>
      </c>
      <c r="C108" s="107" t="s">
        <v>42</v>
      </c>
      <c r="D108" s="107" t="s">
        <v>257</v>
      </c>
      <c r="E108" s="107" t="s">
        <v>201</v>
      </c>
      <c r="F108" s="107" t="s">
        <v>175</v>
      </c>
      <c r="G108" s="53" t="s">
        <v>439</v>
      </c>
      <c r="H108" s="53" t="s">
        <v>439</v>
      </c>
      <c r="I108" s="53" t="s">
        <v>439</v>
      </c>
    </row>
    <row r="109" spans="1:9" x14ac:dyDescent="0.2">
      <c r="A109" s="106">
        <v>6.3</v>
      </c>
      <c r="B109" s="53">
        <v>4</v>
      </c>
      <c r="C109" s="107" t="s">
        <v>45</v>
      </c>
      <c r="D109" s="107" t="s">
        <v>237</v>
      </c>
      <c r="E109" s="107" t="s">
        <v>201</v>
      </c>
      <c r="F109" s="107" t="s">
        <v>68</v>
      </c>
      <c r="G109" s="53" t="s">
        <v>439</v>
      </c>
      <c r="H109" s="53" t="s">
        <v>439</v>
      </c>
      <c r="I109" s="53" t="s">
        <v>439</v>
      </c>
    </row>
    <row r="110" spans="1:9" hidden="1" x14ac:dyDescent="0.2">
      <c r="A110" s="106">
        <v>7.1</v>
      </c>
      <c r="B110" s="53">
        <v>4</v>
      </c>
      <c r="C110" s="107" t="s">
        <v>20</v>
      </c>
      <c r="D110" s="107" t="s">
        <v>238</v>
      </c>
      <c r="E110" s="107" t="s">
        <v>201</v>
      </c>
      <c r="F110" s="107" t="s">
        <v>39</v>
      </c>
      <c r="G110" s="53" t="s">
        <v>439</v>
      </c>
      <c r="H110" s="53" t="s">
        <v>439</v>
      </c>
      <c r="I110" s="53" t="s">
        <v>439</v>
      </c>
    </row>
    <row r="111" spans="1:9" hidden="1" x14ac:dyDescent="0.2">
      <c r="A111" s="106">
        <v>0.1</v>
      </c>
      <c r="B111" s="53">
        <v>4</v>
      </c>
      <c r="C111" s="107" t="s">
        <v>3</v>
      </c>
      <c r="D111" s="107" t="s">
        <v>255</v>
      </c>
      <c r="E111" s="107" t="s">
        <v>201</v>
      </c>
      <c r="F111" s="107" t="s">
        <v>25</v>
      </c>
      <c r="G111" s="53" t="s">
        <v>439</v>
      </c>
      <c r="H111" s="53" t="s">
        <v>439</v>
      </c>
      <c r="I111" s="53" t="s">
        <v>324</v>
      </c>
    </row>
    <row r="112" spans="1:9" hidden="1" x14ac:dyDescent="0.2">
      <c r="A112" s="106">
        <v>0.8</v>
      </c>
      <c r="B112" s="53">
        <v>4</v>
      </c>
      <c r="C112" s="107" t="s">
        <v>9</v>
      </c>
      <c r="D112" s="107" t="s">
        <v>276</v>
      </c>
      <c r="E112" s="107" t="s">
        <v>201</v>
      </c>
      <c r="F112" s="107" t="s">
        <v>137</v>
      </c>
      <c r="G112" s="53" t="s">
        <v>439</v>
      </c>
      <c r="H112" s="53" t="s">
        <v>439</v>
      </c>
      <c r="I112" s="53" t="s">
        <v>439</v>
      </c>
    </row>
    <row r="113" spans="1:9" hidden="1" x14ac:dyDescent="0.2">
      <c r="A113" s="106">
        <v>1</v>
      </c>
      <c r="B113" s="53">
        <v>4</v>
      </c>
      <c r="C113" s="107" t="s">
        <v>55</v>
      </c>
      <c r="D113" s="107" t="s">
        <v>281</v>
      </c>
      <c r="E113" s="107" t="s">
        <v>201</v>
      </c>
      <c r="F113" s="107" t="s">
        <v>35</v>
      </c>
      <c r="G113" s="53" t="s">
        <v>439</v>
      </c>
      <c r="H113" s="53" t="s">
        <v>439</v>
      </c>
      <c r="I113" s="53" t="s">
        <v>439</v>
      </c>
    </row>
    <row r="114" spans="1:9" hidden="1" x14ac:dyDescent="0.2">
      <c r="A114" s="106">
        <v>5.0999999999999996</v>
      </c>
      <c r="B114" s="53">
        <v>4</v>
      </c>
      <c r="C114" s="107" t="s">
        <v>9</v>
      </c>
      <c r="D114" s="107" t="s">
        <v>292</v>
      </c>
      <c r="E114" s="107" t="s">
        <v>201</v>
      </c>
      <c r="F114" s="107" t="s">
        <v>8</v>
      </c>
      <c r="G114" s="53" t="s">
        <v>439</v>
      </c>
      <c r="H114" s="53" t="s">
        <v>439</v>
      </c>
      <c r="I114" s="53" t="s">
        <v>439</v>
      </c>
    </row>
    <row r="115" spans="1:9" hidden="1" x14ac:dyDescent="0.2">
      <c r="A115" s="106">
        <v>0.1</v>
      </c>
      <c r="B115" s="53">
        <v>4</v>
      </c>
      <c r="C115" s="107" t="s">
        <v>55</v>
      </c>
      <c r="D115" s="107" t="s">
        <v>256</v>
      </c>
      <c r="E115" s="107" t="s">
        <v>201</v>
      </c>
      <c r="F115" s="107" t="s">
        <v>30</v>
      </c>
      <c r="G115" s="53" t="s">
        <v>439</v>
      </c>
      <c r="H115" s="53" t="s">
        <v>324</v>
      </c>
      <c r="I115" s="53" t="s">
        <v>324</v>
      </c>
    </row>
    <row r="116" spans="1:9" hidden="1" x14ac:dyDescent="0.2">
      <c r="A116" s="106">
        <v>2.8</v>
      </c>
      <c r="B116" s="53">
        <v>4</v>
      </c>
      <c r="C116" s="107" t="s">
        <v>28</v>
      </c>
      <c r="D116" s="107" t="s">
        <v>218</v>
      </c>
      <c r="E116" s="107" t="s">
        <v>201</v>
      </c>
      <c r="F116" s="107" t="s">
        <v>62</v>
      </c>
      <c r="G116" s="53" t="s">
        <v>439</v>
      </c>
      <c r="H116" s="53" t="s">
        <v>439</v>
      </c>
      <c r="I116" s="53" t="s">
        <v>439</v>
      </c>
    </row>
    <row r="117" spans="1:9" hidden="1" x14ac:dyDescent="0.2">
      <c r="A117" s="106">
        <v>1.1000000000000001</v>
      </c>
      <c r="B117" s="53">
        <v>4</v>
      </c>
      <c r="C117" s="107" t="s">
        <v>45</v>
      </c>
      <c r="D117" s="107" t="s">
        <v>283</v>
      </c>
      <c r="E117" s="107" t="s">
        <v>201</v>
      </c>
      <c r="F117" s="107" t="s">
        <v>64</v>
      </c>
      <c r="G117" s="53" t="s">
        <v>439</v>
      </c>
      <c r="H117" s="53" t="s">
        <v>439</v>
      </c>
      <c r="I117" s="53" t="s">
        <v>439</v>
      </c>
    </row>
    <row r="118" spans="1:9" hidden="1" x14ac:dyDescent="0.2">
      <c r="A118" s="106">
        <v>1.6</v>
      </c>
      <c r="B118" s="53">
        <v>4</v>
      </c>
      <c r="C118" s="107" t="s">
        <v>28</v>
      </c>
      <c r="D118" s="107" t="s">
        <v>316</v>
      </c>
      <c r="E118" s="107" t="s">
        <v>201</v>
      </c>
      <c r="F118" s="107" t="s">
        <v>273</v>
      </c>
      <c r="G118" s="53" t="s">
        <v>439</v>
      </c>
      <c r="H118" s="53" t="s">
        <v>439</v>
      </c>
      <c r="I118" s="53" t="s">
        <v>439</v>
      </c>
    </row>
    <row r="119" spans="1:9" hidden="1" x14ac:dyDescent="0.2">
      <c r="A119" s="106">
        <v>0.1</v>
      </c>
      <c r="B119" s="53">
        <v>4</v>
      </c>
      <c r="C119" s="107" t="s">
        <v>55</v>
      </c>
      <c r="D119" s="107" t="s">
        <v>297</v>
      </c>
      <c r="E119" s="107" t="s">
        <v>201</v>
      </c>
      <c r="F119" s="107" t="s">
        <v>266</v>
      </c>
      <c r="G119" s="53" t="s">
        <v>439</v>
      </c>
      <c r="H119" s="53" t="s">
        <v>439</v>
      </c>
      <c r="I119" s="53" t="s">
        <v>439</v>
      </c>
    </row>
    <row r="120" spans="1:9" hidden="1" x14ac:dyDescent="0.2">
      <c r="A120" s="106">
        <v>1</v>
      </c>
      <c r="B120" s="53">
        <v>4</v>
      </c>
      <c r="C120" s="107" t="s">
        <v>69</v>
      </c>
      <c r="D120" s="107" t="s">
        <v>280</v>
      </c>
      <c r="E120" s="107" t="s">
        <v>201</v>
      </c>
      <c r="F120" s="107" t="s">
        <v>44</v>
      </c>
      <c r="G120" s="53" t="s">
        <v>439</v>
      </c>
      <c r="H120" s="53" t="s">
        <v>439</v>
      </c>
      <c r="I120" s="53" t="s">
        <v>439</v>
      </c>
    </row>
    <row r="121" spans="1:9" hidden="1" x14ac:dyDescent="0.2">
      <c r="A121" s="106">
        <v>11.5</v>
      </c>
      <c r="B121" s="53">
        <v>4</v>
      </c>
      <c r="C121" s="107" t="s">
        <v>42</v>
      </c>
      <c r="D121" s="107" t="s">
        <v>248</v>
      </c>
      <c r="E121" s="107" t="s">
        <v>201</v>
      </c>
      <c r="F121" s="107" t="s">
        <v>66</v>
      </c>
      <c r="G121" s="53" t="s">
        <v>439</v>
      </c>
      <c r="H121" s="53" t="s">
        <v>439</v>
      </c>
      <c r="I121" s="53" t="s">
        <v>439</v>
      </c>
    </row>
    <row r="122" spans="1:9" hidden="1" x14ac:dyDescent="0.2">
      <c r="A122" s="106">
        <v>5</v>
      </c>
      <c r="B122" s="53">
        <v>4</v>
      </c>
      <c r="C122" s="107" t="s">
        <v>12</v>
      </c>
      <c r="D122" s="107" t="s">
        <v>232</v>
      </c>
      <c r="E122" s="107" t="s">
        <v>201</v>
      </c>
      <c r="F122" s="107" t="s">
        <v>190</v>
      </c>
      <c r="G122" s="53" t="s">
        <v>439</v>
      </c>
      <c r="H122" s="53" t="s">
        <v>439</v>
      </c>
      <c r="I122" s="53" t="s">
        <v>439</v>
      </c>
    </row>
    <row r="123" spans="1:9" hidden="1" x14ac:dyDescent="0.2">
      <c r="A123" s="106">
        <v>1.5</v>
      </c>
      <c r="B123" s="53">
        <v>4</v>
      </c>
      <c r="C123" s="107" t="s">
        <v>69</v>
      </c>
      <c r="D123" s="107" t="s">
        <v>314</v>
      </c>
      <c r="E123" s="107" t="s">
        <v>201</v>
      </c>
      <c r="F123" s="107" t="s">
        <v>71</v>
      </c>
      <c r="G123" s="53" t="s">
        <v>439</v>
      </c>
      <c r="H123" s="53" t="s">
        <v>439</v>
      </c>
      <c r="I123" s="53" t="s">
        <v>324</v>
      </c>
    </row>
    <row r="124" spans="1:9" hidden="1" x14ac:dyDescent="0.2">
      <c r="A124" s="106">
        <v>0.2</v>
      </c>
      <c r="B124" s="53">
        <v>4</v>
      </c>
      <c r="C124" s="107" t="s">
        <v>45</v>
      </c>
      <c r="D124" s="107" t="s">
        <v>262</v>
      </c>
      <c r="E124" s="107" t="s">
        <v>201</v>
      </c>
      <c r="F124" s="107" t="s">
        <v>76</v>
      </c>
      <c r="G124" s="53" t="s">
        <v>439</v>
      </c>
      <c r="H124" s="53" t="s">
        <v>439</v>
      </c>
      <c r="I124" s="53" t="s">
        <v>324</v>
      </c>
    </row>
    <row r="125" spans="1:9" hidden="1" x14ac:dyDescent="0.2">
      <c r="A125" s="106">
        <v>12.3</v>
      </c>
      <c r="B125" s="53">
        <v>4</v>
      </c>
      <c r="C125" s="107" t="s">
        <v>50</v>
      </c>
      <c r="D125" s="107" t="s">
        <v>250</v>
      </c>
      <c r="E125" s="107" t="s">
        <v>201</v>
      </c>
      <c r="F125" s="107" t="s">
        <v>76</v>
      </c>
      <c r="G125" s="53" t="s">
        <v>439</v>
      </c>
      <c r="H125" s="53" t="s">
        <v>439</v>
      </c>
      <c r="I125" s="53" t="s">
        <v>439</v>
      </c>
    </row>
    <row r="126" spans="1:9" hidden="1" x14ac:dyDescent="0.2">
      <c r="A126" s="106">
        <v>0.7</v>
      </c>
      <c r="B126" s="53">
        <v>4</v>
      </c>
      <c r="C126" s="107" t="s">
        <v>3</v>
      </c>
      <c r="D126" s="107" t="s">
        <v>204</v>
      </c>
      <c r="E126" s="107" t="s">
        <v>201</v>
      </c>
      <c r="F126" s="107" t="s">
        <v>27</v>
      </c>
      <c r="G126" s="53" t="s">
        <v>439</v>
      </c>
      <c r="H126" s="53" t="s">
        <v>324</v>
      </c>
      <c r="I126" s="53" t="s">
        <v>439</v>
      </c>
    </row>
    <row r="127" spans="1:9" hidden="1" x14ac:dyDescent="0.2">
      <c r="A127" s="106">
        <v>7.3</v>
      </c>
      <c r="B127" s="53">
        <v>4</v>
      </c>
      <c r="C127" s="107" t="s">
        <v>33</v>
      </c>
      <c r="D127" s="107" t="s">
        <v>239</v>
      </c>
      <c r="E127" s="107" t="s">
        <v>201</v>
      </c>
      <c r="F127" s="107" t="s">
        <v>76</v>
      </c>
      <c r="G127" s="53" t="s">
        <v>439</v>
      </c>
      <c r="H127" s="53" t="s">
        <v>439</v>
      </c>
      <c r="I127" s="53" t="s">
        <v>439</v>
      </c>
    </row>
    <row r="128" spans="1:9" hidden="1" x14ac:dyDescent="0.2">
      <c r="A128" s="106">
        <v>7.5</v>
      </c>
      <c r="B128" s="53">
        <v>4</v>
      </c>
      <c r="C128" s="107" t="s">
        <v>69</v>
      </c>
      <c r="D128" s="107" t="s">
        <v>240</v>
      </c>
      <c r="E128" s="107" t="s">
        <v>201</v>
      </c>
      <c r="F128" s="107" t="s">
        <v>71</v>
      </c>
      <c r="G128" s="53" t="s">
        <v>439</v>
      </c>
      <c r="H128" s="53" t="s">
        <v>439</v>
      </c>
      <c r="I128" s="53" t="s">
        <v>439</v>
      </c>
    </row>
    <row r="129" spans="1:9" hidden="1" x14ac:dyDescent="0.2">
      <c r="A129" s="106">
        <v>3.8</v>
      </c>
      <c r="B129" s="53">
        <v>4</v>
      </c>
      <c r="C129" s="107" t="s">
        <v>50</v>
      </c>
      <c r="D129" s="107" t="s">
        <v>226</v>
      </c>
      <c r="E129" s="107" t="s">
        <v>201</v>
      </c>
      <c r="F129" s="107" t="s">
        <v>64</v>
      </c>
      <c r="G129" s="53" t="s">
        <v>439</v>
      </c>
      <c r="H129" s="53" t="s">
        <v>439</v>
      </c>
      <c r="I129" s="53" t="s">
        <v>439</v>
      </c>
    </row>
    <row r="130" spans="1:9" hidden="1" x14ac:dyDescent="0.2">
      <c r="A130" s="106">
        <v>1</v>
      </c>
      <c r="B130" s="53">
        <v>4</v>
      </c>
      <c r="C130" s="107" t="s">
        <v>33</v>
      </c>
      <c r="D130" s="107" t="s">
        <v>208</v>
      </c>
      <c r="E130" s="107" t="s">
        <v>201</v>
      </c>
      <c r="F130" s="107" t="s">
        <v>64</v>
      </c>
      <c r="G130" s="53" t="s">
        <v>439</v>
      </c>
      <c r="H130" s="53" t="s">
        <v>439</v>
      </c>
      <c r="I130" s="53" t="s">
        <v>439</v>
      </c>
    </row>
    <row r="131" spans="1:9" hidden="1" x14ac:dyDescent="0.2">
      <c r="A131" s="106">
        <v>1.8</v>
      </c>
      <c r="B131" s="53">
        <v>4</v>
      </c>
      <c r="C131" s="107" t="s">
        <v>50</v>
      </c>
      <c r="D131" s="107" t="s">
        <v>213</v>
      </c>
      <c r="E131" s="107" t="s">
        <v>201</v>
      </c>
      <c r="F131" s="107" t="s">
        <v>49</v>
      </c>
      <c r="G131" s="53" t="s">
        <v>439</v>
      </c>
      <c r="H131" s="53" t="s">
        <v>439</v>
      </c>
      <c r="I131" s="53" t="s">
        <v>439</v>
      </c>
    </row>
    <row r="132" spans="1:9" hidden="1" x14ac:dyDescent="0.2">
      <c r="A132" s="106">
        <v>0.7</v>
      </c>
      <c r="B132" s="53">
        <v>4</v>
      </c>
      <c r="C132" s="107" t="s">
        <v>6</v>
      </c>
      <c r="D132" s="107" t="s">
        <v>275</v>
      </c>
      <c r="E132" s="107" t="s">
        <v>201</v>
      </c>
      <c r="F132" s="107" t="s">
        <v>62</v>
      </c>
      <c r="G132" s="53" t="s">
        <v>439</v>
      </c>
      <c r="H132" s="53" t="s">
        <v>439</v>
      </c>
      <c r="I132" s="53" t="s">
        <v>439</v>
      </c>
    </row>
    <row r="133" spans="1:9" hidden="1" x14ac:dyDescent="0.2">
      <c r="A133" s="106">
        <v>0.1</v>
      </c>
      <c r="B133" s="53">
        <v>4</v>
      </c>
      <c r="C133" s="107" t="s">
        <v>74</v>
      </c>
      <c r="D133" s="107" t="s">
        <v>329</v>
      </c>
      <c r="E133" s="107" t="s">
        <v>201</v>
      </c>
      <c r="F133" s="107" t="s">
        <v>44</v>
      </c>
      <c r="G133" s="53" t="s">
        <v>439</v>
      </c>
      <c r="H133" s="53" t="s">
        <v>439</v>
      </c>
      <c r="I133" s="53" t="s">
        <v>439</v>
      </c>
    </row>
    <row r="134" spans="1:9" hidden="1" x14ac:dyDescent="0.2">
      <c r="A134" s="106">
        <v>3.2</v>
      </c>
      <c r="B134" s="53">
        <v>4</v>
      </c>
      <c r="C134" s="107" t="s">
        <v>69</v>
      </c>
      <c r="D134" s="107" t="s">
        <v>222</v>
      </c>
      <c r="E134" s="107" t="s">
        <v>201</v>
      </c>
      <c r="F134" s="107" t="s">
        <v>2</v>
      </c>
      <c r="G134" s="53" t="s">
        <v>439</v>
      </c>
      <c r="H134" s="53" t="s">
        <v>439</v>
      </c>
      <c r="I134" s="53" t="s">
        <v>439</v>
      </c>
    </row>
    <row r="135" spans="1:9" x14ac:dyDescent="0.2">
      <c r="A135" s="106">
        <v>0.9</v>
      </c>
      <c r="B135" s="53">
        <v>4</v>
      </c>
      <c r="C135" s="107" t="s">
        <v>23</v>
      </c>
      <c r="D135" s="107" t="s">
        <v>279</v>
      </c>
      <c r="E135" s="107" t="s">
        <v>201</v>
      </c>
      <c r="F135" s="107" t="s">
        <v>68</v>
      </c>
      <c r="G135" s="53" t="s">
        <v>439</v>
      </c>
      <c r="H135" s="53" t="s">
        <v>324</v>
      </c>
      <c r="I135" s="53" t="s">
        <v>324</v>
      </c>
    </row>
    <row r="136" spans="1:9" hidden="1" x14ac:dyDescent="0.2">
      <c r="A136" s="106">
        <v>0.3</v>
      </c>
      <c r="B136" s="53">
        <v>4</v>
      </c>
      <c r="C136" s="107" t="s">
        <v>45</v>
      </c>
      <c r="D136" s="107" t="s">
        <v>265</v>
      </c>
      <c r="E136" s="107" t="s">
        <v>201</v>
      </c>
      <c r="F136" s="107" t="s">
        <v>266</v>
      </c>
      <c r="G136" s="53" t="s">
        <v>439</v>
      </c>
      <c r="H136" s="53" t="s">
        <v>439</v>
      </c>
      <c r="I136" s="53" t="s">
        <v>439</v>
      </c>
    </row>
    <row r="137" spans="1:9" hidden="1" x14ac:dyDescent="0.2">
      <c r="A137" s="106">
        <v>0.1</v>
      </c>
      <c r="B137" s="53">
        <v>4</v>
      </c>
      <c r="C137" s="107" t="s">
        <v>12</v>
      </c>
      <c r="D137" s="107" t="s">
        <v>302</v>
      </c>
      <c r="E137" s="107" t="s">
        <v>201</v>
      </c>
      <c r="F137" s="107" t="s">
        <v>266</v>
      </c>
      <c r="G137" s="53" t="s">
        <v>439</v>
      </c>
      <c r="H137" s="53" t="s">
        <v>439</v>
      </c>
      <c r="I137" s="53" t="s">
        <v>439</v>
      </c>
    </row>
    <row r="138" spans="1:9" hidden="1" x14ac:dyDescent="0.2">
      <c r="A138" s="106">
        <v>9.6</v>
      </c>
      <c r="B138" s="53">
        <v>4</v>
      </c>
      <c r="C138" s="107" t="s">
        <v>33</v>
      </c>
      <c r="D138" s="107" t="s">
        <v>245</v>
      </c>
      <c r="E138" s="107" t="s">
        <v>201</v>
      </c>
      <c r="F138" s="107" t="s">
        <v>22</v>
      </c>
      <c r="G138" s="53" t="s">
        <v>439</v>
      </c>
      <c r="H138" s="53" t="s">
        <v>439</v>
      </c>
      <c r="I138" s="53" t="s">
        <v>439</v>
      </c>
    </row>
    <row r="139" spans="1:9" hidden="1" x14ac:dyDescent="0.2">
      <c r="A139" s="106">
        <v>5.4</v>
      </c>
      <c r="B139" s="53">
        <v>4</v>
      </c>
      <c r="C139" s="107" t="s">
        <v>58</v>
      </c>
      <c r="D139" s="107" t="s">
        <v>293</v>
      </c>
      <c r="E139" s="107" t="s">
        <v>201</v>
      </c>
      <c r="F139" s="107" t="s">
        <v>60</v>
      </c>
      <c r="G139" s="53" t="s">
        <v>439</v>
      </c>
      <c r="H139" s="53" t="s">
        <v>439</v>
      </c>
      <c r="I139" s="53" t="s">
        <v>439</v>
      </c>
    </row>
    <row r="140" spans="1:9" hidden="1" x14ac:dyDescent="0.2">
      <c r="A140" s="106">
        <v>1</v>
      </c>
      <c r="B140" s="53">
        <v>4</v>
      </c>
      <c r="C140" s="107" t="s">
        <v>69</v>
      </c>
      <c r="D140" s="107" t="s">
        <v>282</v>
      </c>
      <c r="E140" s="107" t="s">
        <v>201</v>
      </c>
      <c r="F140" s="107" t="s">
        <v>54</v>
      </c>
      <c r="G140" s="53" t="s">
        <v>439</v>
      </c>
      <c r="H140" s="53" t="s">
        <v>439</v>
      </c>
      <c r="I140" s="53" t="s">
        <v>324</v>
      </c>
    </row>
    <row r="141" spans="1:9" hidden="1" x14ac:dyDescent="0.2">
      <c r="A141" s="106">
        <v>0.1</v>
      </c>
      <c r="B141" s="53">
        <v>4</v>
      </c>
      <c r="C141" s="107" t="s">
        <v>6</v>
      </c>
      <c r="D141" s="107" t="s">
        <v>252</v>
      </c>
      <c r="E141" s="107" t="s">
        <v>201</v>
      </c>
      <c r="F141" s="107" t="s">
        <v>8</v>
      </c>
      <c r="G141" s="53" t="s">
        <v>439</v>
      </c>
      <c r="H141" s="53" t="s">
        <v>439</v>
      </c>
      <c r="I141" s="53" t="s">
        <v>439</v>
      </c>
    </row>
    <row r="142" spans="1:9" hidden="1" x14ac:dyDescent="0.2">
      <c r="A142" s="106">
        <v>2</v>
      </c>
      <c r="B142" s="53">
        <v>4</v>
      </c>
      <c r="C142" s="107" t="s">
        <v>58</v>
      </c>
      <c r="D142" s="107" t="s">
        <v>214</v>
      </c>
      <c r="E142" s="107" t="s">
        <v>201</v>
      </c>
      <c r="F142" s="107" t="s">
        <v>211</v>
      </c>
      <c r="G142" s="53" t="s">
        <v>439</v>
      </c>
      <c r="H142" s="53" t="s">
        <v>439</v>
      </c>
      <c r="I142" s="53" t="s">
        <v>324</v>
      </c>
    </row>
    <row r="143" spans="1:9" hidden="1" x14ac:dyDescent="0.2">
      <c r="A143" s="106">
        <v>9.5</v>
      </c>
      <c r="B143" s="53">
        <v>4</v>
      </c>
      <c r="C143" s="107" t="s">
        <v>15</v>
      </c>
      <c r="D143" s="107" t="s">
        <v>244</v>
      </c>
      <c r="E143" s="107" t="s">
        <v>201</v>
      </c>
      <c r="F143" s="107" t="s">
        <v>25</v>
      </c>
      <c r="G143" s="53" t="s">
        <v>439</v>
      </c>
      <c r="H143" s="53" t="s">
        <v>439</v>
      </c>
      <c r="I143" s="53" t="s">
        <v>439</v>
      </c>
    </row>
    <row r="144" spans="1:9" hidden="1" x14ac:dyDescent="0.2">
      <c r="A144" s="106">
        <v>0.1</v>
      </c>
      <c r="B144" s="53">
        <v>4</v>
      </c>
      <c r="C144" s="107" t="s">
        <v>50</v>
      </c>
      <c r="D144" s="107" t="s">
        <v>298</v>
      </c>
      <c r="E144" s="107" t="s">
        <v>201</v>
      </c>
      <c r="F144" s="107" t="s">
        <v>73</v>
      </c>
      <c r="G144" s="53" t="s">
        <v>439</v>
      </c>
      <c r="H144" s="53" t="s">
        <v>439</v>
      </c>
      <c r="I144" s="53" t="s">
        <v>439</v>
      </c>
    </row>
    <row r="145" spans="1:9" hidden="1" x14ac:dyDescent="0.2">
      <c r="A145" s="106">
        <v>5</v>
      </c>
      <c r="B145" s="53">
        <v>4</v>
      </c>
      <c r="C145" s="107" t="s">
        <v>9</v>
      </c>
      <c r="D145" s="107" t="s">
        <v>231</v>
      </c>
      <c r="E145" s="107" t="s">
        <v>201</v>
      </c>
      <c r="F145" s="107" t="s">
        <v>19</v>
      </c>
      <c r="G145" s="53" t="s">
        <v>439</v>
      </c>
      <c r="H145" s="53" t="s">
        <v>439</v>
      </c>
      <c r="I145" s="53" t="s">
        <v>439</v>
      </c>
    </row>
    <row r="146" spans="1:9" hidden="1" x14ac:dyDescent="0.2">
      <c r="A146" s="106">
        <v>3.7</v>
      </c>
      <c r="B146" s="53">
        <v>4</v>
      </c>
      <c r="C146" s="107" t="s">
        <v>58</v>
      </c>
      <c r="D146" s="107" t="s">
        <v>225</v>
      </c>
      <c r="E146" s="107" t="s">
        <v>201</v>
      </c>
      <c r="F146" s="107" t="s">
        <v>49</v>
      </c>
      <c r="G146" s="53" t="s">
        <v>439</v>
      </c>
      <c r="H146" s="53" t="s">
        <v>439</v>
      </c>
      <c r="I146" s="53" t="s">
        <v>439</v>
      </c>
    </row>
    <row r="147" spans="1:9" hidden="1" x14ac:dyDescent="0.2">
      <c r="A147" s="106">
        <v>0.1</v>
      </c>
      <c r="B147" s="53">
        <v>4</v>
      </c>
      <c r="C147" s="107" t="s">
        <v>58</v>
      </c>
      <c r="D147" s="107" t="s">
        <v>296</v>
      </c>
      <c r="E147" s="107" t="s">
        <v>201</v>
      </c>
      <c r="F147" s="107" t="s">
        <v>64</v>
      </c>
      <c r="G147" s="53" t="s">
        <v>439</v>
      </c>
      <c r="H147" s="53" t="s">
        <v>439</v>
      </c>
      <c r="I147" s="53" t="s">
        <v>324</v>
      </c>
    </row>
    <row r="148" spans="1:9" hidden="1" x14ac:dyDescent="0.2">
      <c r="A148" s="106">
        <v>3</v>
      </c>
      <c r="B148" s="53">
        <v>4</v>
      </c>
      <c r="C148" s="107" t="s">
        <v>3</v>
      </c>
      <c r="D148" s="107" t="s">
        <v>219</v>
      </c>
      <c r="E148" s="107" t="s">
        <v>201</v>
      </c>
      <c r="F148" s="107" t="s">
        <v>220</v>
      </c>
      <c r="G148" s="53" t="s">
        <v>439</v>
      </c>
      <c r="H148" s="53" t="s">
        <v>439</v>
      </c>
      <c r="I148" s="53" t="s">
        <v>439</v>
      </c>
    </row>
    <row r="149" spans="1:9" hidden="1" x14ac:dyDescent="0.2">
      <c r="A149" s="106">
        <v>0.1</v>
      </c>
      <c r="B149" s="53">
        <v>4</v>
      </c>
      <c r="C149" s="107" t="s">
        <v>74</v>
      </c>
      <c r="D149" s="107" t="s">
        <v>330</v>
      </c>
      <c r="E149" s="107" t="s">
        <v>201</v>
      </c>
      <c r="F149" s="107" t="s">
        <v>335</v>
      </c>
      <c r="G149" s="53" t="s">
        <v>439</v>
      </c>
      <c r="H149" s="53" t="s">
        <v>439</v>
      </c>
      <c r="I149" s="53" t="s">
        <v>439</v>
      </c>
    </row>
    <row r="150" spans="1:9" hidden="1" x14ac:dyDescent="0.2">
      <c r="A150" s="106">
        <v>0.1</v>
      </c>
      <c r="B150" s="53">
        <v>4</v>
      </c>
      <c r="C150" s="107" t="s">
        <v>74</v>
      </c>
      <c r="D150" s="107" t="s">
        <v>328</v>
      </c>
      <c r="E150" s="107" t="s">
        <v>201</v>
      </c>
      <c r="F150" s="107" t="s">
        <v>288</v>
      </c>
      <c r="G150" s="53" t="s">
        <v>439</v>
      </c>
      <c r="H150" s="53" t="s">
        <v>439</v>
      </c>
      <c r="I150" s="53" t="s">
        <v>439</v>
      </c>
    </row>
    <row r="151" spans="1:9" hidden="1" x14ac:dyDescent="0.2">
      <c r="A151" s="106">
        <v>0.1</v>
      </c>
      <c r="B151" s="53">
        <v>4</v>
      </c>
      <c r="C151" s="107" t="s">
        <v>74</v>
      </c>
      <c r="D151" s="107" t="s">
        <v>331</v>
      </c>
      <c r="E151" s="107" t="s">
        <v>201</v>
      </c>
      <c r="F151" s="107" t="s">
        <v>206</v>
      </c>
      <c r="G151" s="53" t="s">
        <v>439</v>
      </c>
      <c r="H151" s="53" t="s">
        <v>439</v>
      </c>
      <c r="I151" s="53" t="s">
        <v>439</v>
      </c>
    </row>
    <row r="152" spans="1:9" hidden="1" x14ac:dyDescent="0.2">
      <c r="A152" s="106">
        <v>4</v>
      </c>
      <c r="B152" s="53">
        <v>4</v>
      </c>
      <c r="C152" s="107" t="s">
        <v>23</v>
      </c>
      <c r="D152" s="107" t="s">
        <v>228</v>
      </c>
      <c r="E152" s="107" t="s">
        <v>201</v>
      </c>
      <c r="F152" s="107" t="s">
        <v>57</v>
      </c>
      <c r="G152" s="53" t="s">
        <v>439</v>
      </c>
      <c r="H152" s="53" t="s">
        <v>439</v>
      </c>
      <c r="I152" s="53" t="s">
        <v>439</v>
      </c>
    </row>
    <row r="153" spans="1:9" hidden="1" x14ac:dyDescent="0.2">
      <c r="A153" s="106">
        <v>1.1000000000000001</v>
      </c>
      <c r="B153" s="53">
        <v>4</v>
      </c>
      <c r="C153" s="107" t="s">
        <v>23</v>
      </c>
      <c r="D153" s="107" t="s">
        <v>209</v>
      </c>
      <c r="E153" s="107" t="s">
        <v>201</v>
      </c>
      <c r="F153" s="107" t="s">
        <v>39</v>
      </c>
      <c r="G153" s="53" t="s">
        <v>439</v>
      </c>
      <c r="H153" s="53" t="s">
        <v>439</v>
      </c>
      <c r="I153" s="53" t="s">
        <v>439</v>
      </c>
    </row>
    <row r="154" spans="1:9" hidden="1" x14ac:dyDescent="0.2">
      <c r="A154" s="106">
        <v>3.7</v>
      </c>
      <c r="B154" s="53">
        <v>4</v>
      </c>
      <c r="C154" s="107" t="s">
        <v>23</v>
      </c>
      <c r="D154" s="107" t="s">
        <v>291</v>
      </c>
      <c r="E154" s="107" t="s">
        <v>201</v>
      </c>
      <c r="F154" s="107" t="s">
        <v>17</v>
      </c>
      <c r="G154" s="53" t="s">
        <v>439</v>
      </c>
      <c r="H154" s="53" t="s">
        <v>439</v>
      </c>
      <c r="I154" s="53" t="s">
        <v>439</v>
      </c>
    </row>
    <row r="155" spans="1:9" hidden="1" x14ac:dyDescent="0.2">
      <c r="A155" s="106">
        <v>0.3</v>
      </c>
      <c r="B155" s="53">
        <v>4</v>
      </c>
      <c r="C155" s="107" t="s">
        <v>20</v>
      </c>
      <c r="D155" s="107" t="s">
        <v>268</v>
      </c>
      <c r="E155" s="107" t="s">
        <v>201</v>
      </c>
      <c r="F155" s="107" t="s">
        <v>73</v>
      </c>
      <c r="G155" s="53" t="s">
        <v>439</v>
      </c>
      <c r="H155" s="53" t="s">
        <v>439</v>
      </c>
      <c r="I155" s="53" t="s">
        <v>439</v>
      </c>
    </row>
    <row r="156" spans="1:9" hidden="1" x14ac:dyDescent="0.2">
      <c r="A156" s="106">
        <v>12.3</v>
      </c>
      <c r="B156" s="53">
        <v>4</v>
      </c>
      <c r="C156" s="107" t="s">
        <v>6</v>
      </c>
      <c r="D156" s="107" t="s">
        <v>251</v>
      </c>
      <c r="E156" s="107" t="s">
        <v>201</v>
      </c>
      <c r="F156" s="107" t="s">
        <v>78</v>
      </c>
      <c r="G156" s="53" t="s">
        <v>439</v>
      </c>
      <c r="H156" s="53" t="s">
        <v>439</v>
      </c>
      <c r="I156" s="53" t="s">
        <v>439</v>
      </c>
    </row>
    <row r="157" spans="1:9" hidden="1" x14ac:dyDescent="0.2">
      <c r="A157" s="106">
        <v>3.5</v>
      </c>
      <c r="B157" s="53">
        <v>4</v>
      </c>
      <c r="C157" s="107" t="s">
        <v>15</v>
      </c>
      <c r="D157" s="107" t="s">
        <v>290</v>
      </c>
      <c r="E157" s="107" t="s">
        <v>201</v>
      </c>
      <c r="F157" s="107" t="s">
        <v>19</v>
      </c>
      <c r="G157" s="53" t="s">
        <v>439</v>
      </c>
      <c r="H157" s="53" t="s">
        <v>439</v>
      </c>
      <c r="I157" s="53" t="s">
        <v>439</v>
      </c>
    </row>
    <row r="158" spans="1:9" hidden="1" x14ac:dyDescent="0.2">
      <c r="A158" s="106">
        <v>0.1</v>
      </c>
      <c r="B158" s="53">
        <v>4</v>
      </c>
      <c r="C158" s="107" t="s">
        <v>6</v>
      </c>
      <c r="D158" s="107" t="s">
        <v>254</v>
      </c>
      <c r="E158" s="107" t="s">
        <v>201</v>
      </c>
      <c r="F158" s="107" t="s">
        <v>32</v>
      </c>
      <c r="G158" s="53" t="s">
        <v>439</v>
      </c>
      <c r="H158" s="53" t="s">
        <v>439</v>
      </c>
      <c r="I158" s="53" t="s">
        <v>439</v>
      </c>
    </row>
    <row r="159" spans="1:9" hidden="1" x14ac:dyDescent="0.2">
      <c r="A159" s="106">
        <v>0.1</v>
      </c>
      <c r="B159" s="53">
        <v>4</v>
      </c>
      <c r="C159" s="107" t="s">
        <v>50</v>
      </c>
      <c r="D159" s="107" t="s">
        <v>260</v>
      </c>
      <c r="E159" s="107" t="s">
        <v>201</v>
      </c>
      <c r="F159" s="107" t="s">
        <v>37</v>
      </c>
      <c r="G159" s="53" t="s">
        <v>439</v>
      </c>
      <c r="H159" s="53" t="s">
        <v>439</v>
      </c>
      <c r="I159" s="53" t="s">
        <v>324</v>
      </c>
    </row>
    <row r="160" spans="1:9" hidden="1" x14ac:dyDescent="0.2">
      <c r="A160" s="106">
        <v>0.2</v>
      </c>
      <c r="B160" s="53">
        <v>4</v>
      </c>
      <c r="C160" s="107" t="s">
        <v>20</v>
      </c>
      <c r="D160" s="107" t="s">
        <v>307</v>
      </c>
      <c r="E160" s="107" t="s">
        <v>201</v>
      </c>
      <c r="F160" s="107" t="s">
        <v>19</v>
      </c>
      <c r="G160" s="53" t="s">
        <v>439</v>
      </c>
      <c r="H160" s="53" t="s">
        <v>439</v>
      </c>
      <c r="I160" s="53" t="s">
        <v>439</v>
      </c>
    </row>
    <row r="161" spans="1:9" hidden="1" x14ac:dyDescent="0.2">
      <c r="A161" s="106">
        <v>9.1</v>
      </c>
      <c r="B161" s="53">
        <v>4</v>
      </c>
      <c r="C161" s="107" t="s">
        <v>20</v>
      </c>
      <c r="D161" s="107" t="s">
        <v>243</v>
      </c>
      <c r="E161" s="107" t="s">
        <v>201</v>
      </c>
      <c r="F161" s="107" t="s">
        <v>78</v>
      </c>
      <c r="G161" s="53" t="s">
        <v>439</v>
      </c>
      <c r="H161" s="53" t="s">
        <v>439</v>
      </c>
      <c r="I161" s="53" t="s">
        <v>439</v>
      </c>
    </row>
    <row r="162" spans="1:9" hidden="1" x14ac:dyDescent="0.2">
      <c r="A162" s="106">
        <v>4.5</v>
      </c>
      <c r="B162" s="53">
        <v>4</v>
      </c>
      <c r="C162" s="107" t="s">
        <v>15</v>
      </c>
      <c r="D162" s="107" t="s">
        <v>230</v>
      </c>
      <c r="E162" s="107" t="s">
        <v>201</v>
      </c>
      <c r="F162" s="107" t="s">
        <v>54</v>
      </c>
      <c r="G162" s="53" t="s">
        <v>439</v>
      </c>
      <c r="H162" s="53" t="s">
        <v>439</v>
      </c>
      <c r="I162" s="53" t="s">
        <v>439</v>
      </c>
    </row>
    <row r="163" spans="1:9" hidden="1" x14ac:dyDescent="0.2">
      <c r="A163" s="106">
        <v>3.8</v>
      </c>
      <c r="B163" s="53">
        <v>4</v>
      </c>
      <c r="C163" s="107" t="s">
        <v>58</v>
      </c>
      <c r="D163" s="107" t="s">
        <v>227</v>
      </c>
      <c r="E163" s="107" t="s">
        <v>201</v>
      </c>
      <c r="F163" s="107" t="s">
        <v>187</v>
      </c>
      <c r="G163" s="53" t="s">
        <v>439</v>
      </c>
      <c r="H163" s="53" t="s">
        <v>324</v>
      </c>
      <c r="I163" s="53" t="s">
        <v>439</v>
      </c>
    </row>
    <row r="164" spans="1:9" hidden="1" x14ac:dyDescent="0.2">
      <c r="A164" s="106">
        <v>5.6</v>
      </c>
      <c r="B164" s="53">
        <v>4</v>
      </c>
      <c r="C164" s="107" t="s">
        <v>12</v>
      </c>
      <c r="D164" s="107" t="s">
        <v>234</v>
      </c>
      <c r="E164" s="107" t="s">
        <v>201</v>
      </c>
      <c r="F164" s="107" t="s">
        <v>22</v>
      </c>
      <c r="G164" s="53" t="s">
        <v>439</v>
      </c>
      <c r="H164" s="53" t="s">
        <v>439</v>
      </c>
      <c r="I164" s="53" t="s">
        <v>439</v>
      </c>
    </row>
    <row r="165" spans="1:9" hidden="1" x14ac:dyDescent="0.2">
      <c r="A165" s="106">
        <v>0.1</v>
      </c>
      <c r="B165" s="53">
        <v>4</v>
      </c>
      <c r="C165" s="107" t="s">
        <v>12</v>
      </c>
      <c r="D165" s="107" t="s">
        <v>294</v>
      </c>
      <c r="E165" s="107" t="s">
        <v>201</v>
      </c>
      <c r="F165" s="107" t="s">
        <v>5</v>
      </c>
      <c r="G165" s="53" t="s">
        <v>439</v>
      </c>
      <c r="H165" s="53" t="s">
        <v>324</v>
      </c>
      <c r="I165" s="53" t="s">
        <v>324</v>
      </c>
    </row>
    <row r="166" spans="1:9" hidden="1" x14ac:dyDescent="0.2">
      <c r="A166" s="106">
        <v>0.6</v>
      </c>
      <c r="B166" s="53">
        <v>4</v>
      </c>
      <c r="C166" s="107" t="s">
        <v>9</v>
      </c>
      <c r="D166" s="107" t="s">
        <v>274</v>
      </c>
      <c r="E166" s="107" t="s">
        <v>201</v>
      </c>
      <c r="F166" s="107" t="s">
        <v>54</v>
      </c>
      <c r="G166" s="53" t="s">
        <v>439</v>
      </c>
      <c r="H166" s="53" t="s">
        <v>439</v>
      </c>
      <c r="I166" s="53" t="s">
        <v>439</v>
      </c>
    </row>
    <row r="167" spans="1:9" hidden="1" x14ac:dyDescent="0.2">
      <c r="A167" s="106">
        <v>11.6</v>
      </c>
      <c r="B167" s="53">
        <v>4</v>
      </c>
      <c r="C167" s="107" t="s">
        <v>9</v>
      </c>
      <c r="D167" s="107" t="s">
        <v>249</v>
      </c>
      <c r="E167" s="107" t="s">
        <v>201</v>
      </c>
      <c r="F167" s="107" t="s">
        <v>71</v>
      </c>
      <c r="G167" s="53" t="s">
        <v>439</v>
      </c>
      <c r="H167" s="53" t="s">
        <v>439</v>
      </c>
      <c r="I167" s="53" t="s">
        <v>439</v>
      </c>
    </row>
    <row r="168" spans="1:9" hidden="1" x14ac:dyDescent="0.2">
      <c r="A168" s="106">
        <v>0.1</v>
      </c>
      <c r="B168" s="53">
        <v>4</v>
      </c>
      <c r="C168" s="107" t="s">
        <v>42</v>
      </c>
      <c r="D168" s="107" t="s">
        <v>253</v>
      </c>
      <c r="E168" s="107" t="s">
        <v>201</v>
      </c>
      <c r="F168" s="107" t="s">
        <v>11</v>
      </c>
      <c r="G168" s="53" t="s">
        <v>439</v>
      </c>
      <c r="H168" s="53" t="s">
        <v>439</v>
      </c>
      <c r="I168" s="53" t="s">
        <v>439</v>
      </c>
    </row>
    <row r="169" spans="1:9" hidden="1" x14ac:dyDescent="0.2">
      <c r="A169" s="106">
        <v>1.4</v>
      </c>
      <c r="B169" s="53">
        <v>4</v>
      </c>
      <c r="C169" s="107" t="s">
        <v>15</v>
      </c>
      <c r="D169" s="107" t="s">
        <v>313</v>
      </c>
      <c r="E169" s="107" t="s">
        <v>201</v>
      </c>
      <c r="F169" s="107" t="s">
        <v>41</v>
      </c>
      <c r="G169" s="53" t="s">
        <v>439</v>
      </c>
      <c r="H169" s="53" t="s">
        <v>439</v>
      </c>
      <c r="I169" s="53" t="s">
        <v>439</v>
      </c>
    </row>
    <row r="170" spans="1:9" hidden="1" x14ac:dyDescent="0.2">
      <c r="A170" s="106">
        <v>0.8</v>
      </c>
      <c r="B170" s="53">
        <v>4</v>
      </c>
      <c r="C170" s="107" t="s">
        <v>33</v>
      </c>
      <c r="D170" s="107" t="s">
        <v>277</v>
      </c>
      <c r="E170" s="107" t="s">
        <v>201</v>
      </c>
      <c r="F170" s="107" t="s">
        <v>14</v>
      </c>
      <c r="G170" s="53" t="s">
        <v>439</v>
      </c>
      <c r="H170" s="53" t="s">
        <v>439</v>
      </c>
      <c r="I170" s="53" t="s">
        <v>439</v>
      </c>
    </row>
    <row r="171" spans="1:9" hidden="1" x14ac:dyDescent="0.2">
      <c r="A171" s="106">
        <v>2.2000000000000002</v>
      </c>
      <c r="B171" s="53">
        <v>4</v>
      </c>
      <c r="C171" s="107" t="s">
        <v>6</v>
      </c>
      <c r="D171" s="107" t="s">
        <v>289</v>
      </c>
      <c r="E171" s="107" t="s">
        <v>201</v>
      </c>
      <c r="F171" s="107" t="s">
        <v>66</v>
      </c>
      <c r="G171" s="53" t="s">
        <v>439</v>
      </c>
      <c r="H171" s="53" t="s">
        <v>439</v>
      </c>
      <c r="I171" s="53" t="s">
        <v>439</v>
      </c>
    </row>
    <row r="172" spans="1:9" hidden="1" x14ac:dyDescent="0.2">
      <c r="A172" s="106">
        <v>8.1</v>
      </c>
      <c r="B172" s="53">
        <v>4</v>
      </c>
      <c r="C172" s="107" t="s">
        <v>45</v>
      </c>
      <c r="D172" s="107" t="s">
        <v>241</v>
      </c>
      <c r="E172" s="107" t="s">
        <v>201</v>
      </c>
      <c r="F172" s="107" t="s">
        <v>49</v>
      </c>
      <c r="G172" s="53" t="s">
        <v>439</v>
      </c>
      <c r="H172" s="53" t="s">
        <v>439</v>
      </c>
      <c r="I172" s="53" t="s">
        <v>439</v>
      </c>
    </row>
    <row r="173" spans="1:9" hidden="1" x14ac:dyDescent="0.2">
      <c r="A173" s="106">
        <v>11</v>
      </c>
      <c r="B173" s="53">
        <v>4</v>
      </c>
      <c r="C173" s="107" t="s">
        <v>3</v>
      </c>
      <c r="D173" s="107" t="s">
        <v>247</v>
      </c>
      <c r="E173" s="107" t="s">
        <v>201</v>
      </c>
      <c r="F173" s="107" t="s">
        <v>78</v>
      </c>
      <c r="G173" s="53" t="s">
        <v>439</v>
      </c>
      <c r="H173" s="53" t="s">
        <v>439</v>
      </c>
      <c r="I173" s="53" t="s">
        <v>439</v>
      </c>
    </row>
    <row r="174" spans="1:9" hidden="1" x14ac:dyDescent="0.2">
      <c r="A174" s="106">
        <v>0.1</v>
      </c>
      <c r="B174" s="53">
        <v>4</v>
      </c>
      <c r="C174" s="107" t="s">
        <v>74</v>
      </c>
      <c r="D174" s="107" t="s">
        <v>327</v>
      </c>
      <c r="E174" s="107" t="s">
        <v>201</v>
      </c>
      <c r="F174" s="107" t="s">
        <v>273</v>
      </c>
      <c r="G174" s="53" t="s">
        <v>439</v>
      </c>
      <c r="H174" s="53" t="s">
        <v>439</v>
      </c>
      <c r="I174" s="53" t="s">
        <v>439</v>
      </c>
    </row>
    <row r="175" spans="1:9" hidden="1" x14ac:dyDescent="0.2">
      <c r="A175" s="106">
        <v>0.1</v>
      </c>
      <c r="B175" s="53">
        <v>4</v>
      </c>
      <c r="C175" s="107" t="s">
        <v>55</v>
      </c>
      <c r="D175" s="107" t="s">
        <v>306</v>
      </c>
      <c r="E175" s="107" t="s">
        <v>201</v>
      </c>
      <c r="F175" s="107" t="s">
        <v>27</v>
      </c>
      <c r="G175" s="53" t="s">
        <v>439</v>
      </c>
      <c r="H175" s="53" t="s">
        <v>324</v>
      </c>
      <c r="I175" s="53" t="s">
        <v>439</v>
      </c>
    </row>
    <row r="176" spans="1:9" hidden="1" x14ac:dyDescent="0.2">
      <c r="A176" s="106">
        <v>6</v>
      </c>
      <c r="B176" s="53">
        <v>4</v>
      </c>
      <c r="C176" s="107" t="s">
        <v>33</v>
      </c>
      <c r="D176" s="107" t="s">
        <v>236</v>
      </c>
      <c r="E176" s="107" t="s">
        <v>201</v>
      </c>
      <c r="F176" s="107" t="s">
        <v>52</v>
      </c>
      <c r="G176" s="53" t="s">
        <v>439</v>
      </c>
      <c r="H176" s="53" t="s">
        <v>439</v>
      </c>
      <c r="I176" s="53" t="s">
        <v>439</v>
      </c>
    </row>
    <row r="177" spans="1:9" hidden="1" x14ac:dyDescent="0.2">
      <c r="A177" s="106">
        <v>3.3</v>
      </c>
      <c r="B177" s="53">
        <v>4</v>
      </c>
      <c r="C177" s="107" t="s">
        <v>28</v>
      </c>
      <c r="D177" s="107" t="s">
        <v>223</v>
      </c>
      <c r="E177" s="107" t="s">
        <v>201</v>
      </c>
      <c r="F177" s="107" t="s">
        <v>175</v>
      </c>
      <c r="G177" s="53" t="s">
        <v>439</v>
      </c>
      <c r="H177" s="53" t="s">
        <v>439</v>
      </c>
      <c r="I177" s="53" t="s">
        <v>439</v>
      </c>
    </row>
    <row r="178" spans="1:9" hidden="1" x14ac:dyDescent="0.2">
      <c r="A178" s="106">
        <v>0.3</v>
      </c>
      <c r="B178" s="53">
        <v>1</v>
      </c>
      <c r="C178" s="107" t="s">
        <v>42</v>
      </c>
      <c r="D178" s="107" t="s">
        <v>40</v>
      </c>
      <c r="E178" s="107" t="s">
        <v>0</v>
      </c>
      <c r="F178" s="107" t="s">
        <v>41</v>
      </c>
      <c r="G178" s="53" t="s">
        <v>324</v>
      </c>
      <c r="H178" s="53" t="s">
        <v>324</v>
      </c>
      <c r="I178" s="53" t="s">
        <v>324</v>
      </c>
    </row>
    <row r="179" spans="1:9" hidden="1" x14ac:dyDescent="0.2">
      <c r="A179" s="106">
        <v>0.4</v>
      </c>
      <c r="B179" s="53">
        <v>1</v>
      </c>
      <c r="C179" s="107" t="s">
        <v>45</v>
      </c>
      <c r="D179" s="107" t="s">
        <v>46</v>
      </c>
      <c r="E179" s="107" t="s">
        <v>0</v>
      </c>
      <c r="F179" s="107" t="s">
        <v>47</v>
      </c>
      <c r="G179" s="53" t="s">
        <v>324</v>
      </c>
      <c r="H179" s="53" t="s">
        <v>324</v>
      </c>
      <c r="I179" s="53" t="s">
        <v>439</v>
      </c>
    </row>
    <row r="180" spans="1:9" hidden="1" x14ac:dyDescent="0.2">
      <c r="A180" s="106">
        <v>2</v>
      </c>
      <c r="B180" s="53">
        <v>1</v>
      </c>
      <c r="C180" s="107" t="s">
        <v>74</v>
      </c>
      <c r="D180" s="107" t="s">
        <v>72</v>
      </c>
      <c r="E180" s="107" t="s">
        <v>0</v>
      </c>
      <c r="F180" s="107" t="s">
        <v>73</v>
      </c>
      <c r="G180" s="53" t="s">
        <v>324</v>
      </c>
      <c r="H180" s="53" t="s">
        <v>324</v>
      </c>
      <c r="I180" s="53" t="s">
        <v>324</v>
      </c>
    </row>
    <row r="181" spans="1:9" hidden="1" x14ac:dyDescent="0.2">
      <c r="A181" s="106">
        <v>0.1</v>
      </c>
      <c r="B181" s="53">
        <v>1</v>
      </c>
      <c r="C181" s="107" t="s">
        <v>6</v>
      </c>
      <c r="D181" s="107" t="s">
        <v>4</v>
      </c>
      <c r="E181" s="107" t="s">
        <v>0</v>
      </c>
      <c r="F181" s="107" t="s">
        <v>5</v>
      </c>
      <c r="G181" s="53" t="s">
        <v>324</v>
      </c>
      <c r="H181" s="53" t="s">
        <v>324</v>
      </c>
      <c r="I181" s="53" t="s">
        <v>324</v>
      </c>
    </row>
    <row r="182" spans="1:9" hidden="1" x14ac:dyDescent="0.2">
      <c r="A182" s="106">
        <v>0.5</v>
      </c>
      <c r="B182" s="53">
        <v>1</v>
      </c>
      <c r="C182" s="107" t="s">
        <v>58</v>
      </c>
      <c r="D182" s="107" t="s">
        <v>59</v>
      </c>
      <c r="E182" s="107" t="s">
        <v>0</v>
      </c>
      <c r="F182" s="107" t="s">
        <v>60</v>
      </c>
      <c r="G182" s="53" t="s">
        <v>324</v>
      </c>
      <c r="H182" s="53" t="s">
        <v>324</v>
      </c>
      <c r="I182" s="53" t="s">
        <v>324</v>
      </c>
    </row>
    <row r="183" spans="1:9" hidden="1" x14ac:dyDescent="0.2">
      <c r="A183" s="106">
        <v>0.1</v>
      </c>
      <c r="B183" s="53">
        <v>1</v>
      </c>
      <c r="C183" s="107" t="s">
        <v>3</v>
      </c>
      <c r="D183" s="107" t="s">
        <v>1</v>
      </c>
      <c r="E183" s="107" t="s">
        <v>0</v>
      </c>
      <c r="F183" s="107" t="s">
        <v>2</v>
      </c>
      <c r="G183" s="53" t="s">
        <v>324</v>
      </c>
      <c r="H183" s="53" t="s">
        <v>439</v>
      </c>
      <c r="I183" s="53" t="s">
        <v>439</v>
      </c>
    </row>
    <row r="184" spans="1:9" hidden="1" x14ac:dyDescent="0.2">
      <c r="A184" s="106">
        <v>0.1</v>
      </c>
      <c r="B184" s="53">
        <v>1</v>
      </c>
      <c r="C184" s="107" t="s">
        <v>15</v>
      </c>
      <c r="D184" s="107" t="s">
        <v>24</v>
      </c>
      <c r="E184" s="107" t="s">
        <v>0</v>
      </c>
      <c r="F184" s="107" t="s">
        <v>25</v>
      </c>
      <c r="G184" s="53" t="s">
        <v>324</v>
      </c>
      <c r="H184" s="53" t="s">
        <v>324</v>
      </c>
      <c r="I184" s="53" t="s">
        <v>324</v>
      </c>
    </row>
    <row r="185" spans="1:9" hidden="1" x14ac:dyDescent="0.2">
      <c r="A185" s="106">
        <v>0.2</v>
      </c>
      <c r="B185" s="53">
        <v>1</v>
      </c>
      <c r="C185" s="107" t="s">
        <v>23</v>
      </c>
      <c r="D185" s="107" t="s">
        <v>36</v>
      </c>
      <c r="E185" s="107" t="s">
        <v>0</v>
      </c>
      <c r="F185" s="107" t="s">
        <v>37</v>
      </c>
      <c r="G185" s="53" t="s">
        <v>324</v>
      </c>
      <c r="H185" s="53" t="s">
        <v>324</v>
      </c>
      <c r="I185" s="53" t="s">
        <v>439</v>
      </c>
    </row>
    <row r="186" spans="1:9" x14ac:dyDescent="0.2">
      <c r="A186" s="106">
        <v>0.9</v>
      </c>
      <c r="B186" s="53">
        <v>1</v>
      </c>
      <c r="C186" s="107" t="s">
        <v>69</v>
      </c>
      <c r="D186" s="107" t="s">
        <v>67</v>
      </c>
      <c r="E186" s="107" t="s">
        <v>0</v>
      </c>
      <c r="F186" s="107" t="s">
        <v>68</v>
      </c>
      <c r="G186" s="53" t="s">
        <v>324</v>
      </c>
      <c r="H186" s="53" t="s">
        <v>324</v>
      </c>
      <c r="I186" s="53" t="s">
        <v>324</v>
      </c>
    </row>
    <row r="187" spans="1:9" hidden="1" x14ac:dyDescent="0.2">
      <c r="A187" s="106">
        <v>0.1</v>
      </c>
      <c r="B187" s="53">
        <v>1</v>
      </c>
      <c r="C187" s="107" t="s">
        <v>9</v>
      </c>
      <c r="D187" s="107" t="s">
        <v>34</v>
      </c>
      <c r="E187" s="107" t="s">
        <v>0</v>
      </c>
      <c r="F187" s="107" t="s">
        <v>35</v>
      </c>
      <c r="G187" s="53" t="s">
        <v>324</v>
      </c>
      <c r="H187" s="53" t="s">
        <v>324</v>
      </c>
      <c r="I187" s="53" t="s">
        <v>324</v>
      </c>
    </row>
    <row r="188" spans="1:9" hidden="1" x14ac:dyDescent="0.2">
      <c r="A188" s="106">
        <v>0.1</v>
      </c>
      <c r="B188" s="53">
        <v>1</v>
      </c>
      <c r="C188" s="107" t="s">
        <v>9</v>
      </c>
      <c r="D188" s="107" t="s">
        <v>7</v>
      </c>
      <c r="E188" s="107" t="s">
        <v>0</v>
      </c>
      <c r="F188" s="107" t="s">
        <v>8</v>
      </c>
      <c r="G188" s="53" t="s">
        <v>324</v>
      </c>
      <c r="H188" s="53" t="s">
        <v>324</v>
      </c>
      <c r="I188" s="53" t="s">
        <v>324</v>
      </c>
    </row>
    <row r="189" spans="1:9" hidden="1" x14ac:dyDescent="0.2">
      <c r="A189" s="106">
        <v>0.5</v>
      </c>
      <c r="B189" s="53">
        <v>1</v>
      </c>
      <c r="C189" s="107" t="s">
        <v>50</v>
      </c>
      <c r="D189" s="107" t="s">
        <v>51</v>
      </c>
      <c r="E189" s="107" t="s">
        <v>0</v>
      </c>
      <c r="F189" s="107" t="s">
        <v>52</v>
      </c>
      <c r="G189" s="53" t="s">
        <v>324</v>
      </c>
      <c r="H189" s="53" t="s">
        <v>439</v>
      </c>
      <c r="I189" s="53" t="s">
        <v>324</v>
      </c>
    </row>
    <row r="190" spans="1:9" hidden="1" x14ac:dyDescent="0.2">
      <c r="A190" s="106">
        <v>0.1</v>
      </c>
      <c r="B190" s="53">
        <v>1</v>
      </c>
      <c r="C190" s="107" t="s">
        <v>33</v>
      </c>
      <c r="D190" s="107" t="s">
        <v>31</v>
      </c>
      <c r="E190" s="107" t="s">
        <v>0</v>
      </c>
      <c r="F190" s="107" t="s">
        <v>32</v>
      </c>
      <c r="G190" s="53" t="s">
        <v>324</v>
      </c>
      <c r="H190" s="53" t="s">
        <v>324</v>
      </c>
      <c r="I190" s="53" t="s">
        <v>324</v>
      </c>
    </row>
    <row r="191" spans="1:9" hidden="1" x14ac:dyDescent="0.2">
      <c r="A191" s="106">
        <v>0.1</v>
      </c>
      <c r="B191" s="53">
        <v>1</v>
      </c>
      <c r="C191" s="107" t="s">
        <v>12</v>
      </c>
      <c r="D191" s="107" t="s">
        <v>16</v>
      </c>
      <c r="E191" s="107" t="s">
        <v>0</v>
      </c>
      <c r="F191" s="107" t="s">
        <v>17</v>
      </c>
      <c r="G191" s="53" t="s">
        <v>324</v>
      </c>
      <c r="H191" s="53" t="s">
        <v>324</v>
      </c>
      <c r="I191" s="53" t="s">
        <v>324</v>
      </c>
    </row>
    <row r="192" spans="1:9" hidden="1" x14ac:dyDescent="0.2">
      <c r="A192" s="106">
        <v>0.5</v>
      </c>
      <c r="B192" s="53">
        <v>1</v>
      </c>
      <c r="C192" s="107" t="s">
        <v>55</v>
      </c>
      <c r="D192" s="107" t="s">
        <v>53</v>
      </c>
      <c r="E192" s="107" t="s">
        <v>0</v>
      </c>
      <c r="F192" s="107" t="s">
        <v>54</v>
      </c>
      <c r="G192" s="53" t="s">
        <v>324</v>
      </c>
      <c r="H192" s="53" t="s">
        <v>439</v>
      </c>
      <c r="I192" s="53" t="s">
        <v>439</v>
      </c>
    </row>
    <row r="193" spans="1:9" hidden="1" x14ac:dyDescent="0.2">
      <c r="A193" s="106">
        <v>0.7</v>
      </c>
      <c r="B193" s="53">
        <v>2</v>
      </c>
      <c r="C193" s="107" t="s">
        <v>50</v>
      </c>
      <c r="D193" s="107" t="s">
        <v>122</v>
      </c>
      <c r="E193" s="107" t="s">
        <v>79</v>
      </c>
      <c r="F193" s="107" t="s">
        <v>76</v>
      </c>
      <c r="G193" s="53" t="s">
        <v>324</v>
      </c>
      <c r="H193" s="53" t="s">
        <v>324</v>
      </c>
      <c r="I193" s="53" t="s">
        <v>439</v>
      </c>
    </row>
    <row r="194" spans="1:9" hidden="1" x14ac:dyDescent="0.2">
      <c r="A194" s="106">
        <v>0.1</v>
      </c>
      <c r="B194" s="53">
        <v>2</v>
      </c>
      <c r="C194" s="107" t="s">
        <v>42</v>
      </c>
      <c r="D194" s="107" t="s">
        <v>113</v>
      </c>
      <c r="E194" s="107" t="s">
        <v>79</v>
      </c>
      <c r="F194" s="107" t="s">
        <v>41</v>
      </c>
      <c r="G194" s="53" t="s">
        <v>324</v>
      </c>
      <c r="H194" s="53" t="s">
        <v>324</v>
      </c>
      <c r="I194" s="53" t="s">
        <v>324</v>
      </c>
    </row>
    <row r="195" spans="1:9" hidden="1" x14ac:dyDescent="0.2">
      <c r="A195" s="106">
        <v>0.1</v>
      </c>
      <c r="B195" s="53">
        <v>2</v>
      </c>
      <c r="C195" s="107" t="s">
        <v>3</v>
      </c>
      <c r="D195" s="107" t="s">
        <v>112</v>
      </c>
      <c r="E195" s="107" t="s">
        <v>79</v>
      </c>
      <c r="F195" s="107" t="s">
        <v>62</v>
      </c>
      <c r="G195" s="53" t="s">
        <v>324</v>
      </c>
      <c r="H195" s="53" t="s">
        <v>324</v>
      </c>
      <c r="I195" s="53" t="s">
        <v>324</v>
      </c>
    </row>
    <row r="196" spans="1:9" hidden="1" x14ac:dyDescent="0.2">
      <c r="A196" s="106">
        <v>0.3</v>
      </c>
      <c r="B196" s="53">
        <v>2</v>
      </c>
      <c r="C196" s="107" t="s">
        <v>42</v>
      </c>
      <c r="D196" s="107" t="s">
        <v>83</v>
      </c>
      <c r="E196" s="107" t="s">
        <v>79</v>
      </c>
      <c r="F196" s="107" t="s">
        <v>64</v>
      </c>
      <c r="G196" s="53" t="s">
        <v>324</v>
      </c>
      <c r="H196" s="53" t="s">
        <v>324</v>
      </c>
      <c r="I196" s="53" t="s">
        <v>324</v>
      </c>
    </row>
    <row r="197" spans="1:9" x14ac:dyDescent="0.2">
      <c r="A197" s="106">
        <v>0.8</v>
      </c>
      <c r="B197" s="53">
        <v>2</v>
      </c>
      <c r="C197" s="107" t="s">
        <v>58</v>
      </c>
      <c r="D197" s="107" t="s">
        <v>99</v>
      </c>
      <c r="E197" s="107" t="s">
        <v>79</v>
      </c>
      <c r="F197" s="107" t="s">
        <v>68</v>
      </c>
      <c r="G197" s="53" t="s">
        <v>324</v>
      </c>
      <c r="H197" s="53" t="s">
        <v>439</v>
      </c>
      <c r="I197" s="53" t="s">
        <v>439</v>
      </c>
    </row>
    <row r="198" spans="1:9" hidden="1" x14ac:dyDescent="0.2">
      <c r="A198" s="106">
        <v>0.8</v>
      </c>
      <c r="B198" s="53">
        <v>2</v>
      </c>
      <c r="C198" s="107" t="s">
        <v>6</v>
      </c>
      <c r="D198" s="107" t="s">
        <v>98</v>
      </c>
      <c r="E198" s="107" t="s">
        <v>79</v>
      </c>
      <c r="F198" s="107" t="s">
        <v>76</v>
      </c>
      <c r="G198" s="53" t="s">
        <v>324</v>
      </c>
      <c r="H198" s="53" t="s">
        <v>324</v>
      </c>
      <c r="I198" s="53" t="s">
        <v>324</v>
      </c>
    </row>
    <row r="199" spans="1:9" x14ac:dyDescent="0.2">
      <c r="A199" s="106">
        <v>0.1</v>
      </c>
      <c r="B199" s="53">
        <v>2</v>
      </c>
      <c r="C199" s="107" t="s">
        <v>12</v>
      </c>
      <c r="D199" s="107" t="s">
        <v>128</v>
      </c>
      <c r="E199" s="107" t="s">
        <v>79</v>
      </c>
      <c r="F199" s="107" t="s">
        <v>68</v>
      </c>
      <c r="G199" s="53" t="s">
        <v>324</v>
      </c>
      <c r="H199" s="53" t="s">
        <v>439</v>
      </c>
      <c r="I199" s="53" t="s">
        <v>439</v>
      </c>
    </row>
    <row r="200" spans="1:9" hidden="1" x14ac:dyDescent="0.2">
      <c r="A200" s="106">
        <v>0.1</v>
      </c>
      <c r="B200" s="53">
        <v>2</v>
      </c>
      <c r="C200" s="107" t="s">
        <v>50</v>
      </c>
      <c r="D200" s="107" t="s">
        <v>111</v>
      </c>
      <c r="E200" s="107" t="s">
        <v>79</v>
      </c>
      <c r="F200" s="107" t="s">
        <v>8</v>
      </c>
      <c r="G200" s="53" t="s">
        <v>324</v>
      </c>
      <c r="H200" s="53" t="s">
        <v>439</v>
      </c>
      <c r="I200" s="53" t="s">
        <v>324</v>
      </c>
    </row>
    <row r="201" spans="1:9" hidden="1" x14ac:dyDescent="0.2">
      <c r="A201" s="106">
        <v>0.5</v>
      </c>
      <c r="B201" s="53">
        <v>2</v>
      </c>
      <c r="C201" s="107" t="s">
        <v>3</v>
      </c>
      <c r="D201" s="107" t="s">
        <v>91</v>
      </c>
      <c r="E201" s="107" t="s">
        <v>79</v>
      </c>
      <c r="F201" s="107" t="s">
        <v>39</v>
      </c>
      <c r="G201" s="53" t="s">
        <v>324</v>
      </c>
      <c r="H201" s="53" t="s">
        <v>439</v>
      </c>
      <c r="I201" s="53" t="s">
        <v>439</v>
      </c>
    </row>
    <row r="202" spans="1:9" hidden="1" x14ac:dyDescent="0.2">
      <c r="A202" s="106">
        <v>0.1</v>
      </c>
      <c r="B202" s="53">
        <v>2</v>
      </c>
      <c r="C202" s="107" t="s">
        <v>6</v>
      </c>
      <c r="D202" s="107" t="s">
        <v>110</v>
      </c>
      <c r="E202" s="107" t="s">
        <v>79</v>
      </c>
      <c r="F202" s="107" t="s">
        <v>30</v>
      </c>
      <c r="G202" s="53" t="s">
        <v>324</v>
      </c>
      <c r="H202" s="53" t="s">
        <v>324</v>
      </c>
      <c r="I202" s="53" t="s">
        <v>324</v>
      </c>
    </row>
    <row r="203" spans="1:9" hidden="1" x14ac:dyDescent="0.2">
      <c r="A203" s="106">
        <v>0.4</v>
      </c>
      <c r="B203" s="53">
        <v>2</v>
      </c>
      <c r="C203" s="107" t="s">
        <v>15</v>
      </c>
      <c r="D203" s="107" t="s">
        <v>85</v>
      </c>
      <c r="E203" s="107" t="s">
        <v>79</v>
      </c>
      <c r="F203" s="107" t="s">
        <v>60</v>
      </c>
      <c r="G203" s="53" t="s">
        <v>324</v>
      </c>
      <c r="H203" s="53" t="s">
        <v>324</v>
      </c>
      <c r="I203" s="53" t="s">
        <v>324</v>
      </c>
    </row>
    <row r="204" spans="1:9" hidden="1" x14ac:dyDescent="0.2">
      <c r="A204" s="106">
        <v>0.9</v>
      </c>
      <c r="B204" s="53">
        <v>2</v>
      </c>
      <c r="C204" s="107" t="s">
        <v>23</v>
      </c>
      <c r="D204" s="107" t="s">
        <v>103</v>
      </c>
      <c r="E204" s="107" t="s">
        <v>79</v>
      </c>
      <c r="F204" s="107" t="s">
        <v>66</v>
      </c>
      <c r="G204" s="53" t="s">
        <v>324</v>
      </c>
      <c r="H204" s="53" t="s">
        <v>324</v>
      </c>
      <c r="I204" s="53" t="s">
        <v>324</v>
      </c>
    </row>
    <row r="205" spans="1:9" hidden="1" x14ac:dyDescent="0.2">
      <c r="A205" s="106">
        <v>0.6</v>
      </c>
      <c r="B205" s="53">
        <v>2</v>
      </c>
      <c r="C205" s="107" t="s">
        <v>6</v>
      </c>
      <c r="D205" s="107" t="s">
        <v>96</v>
      </c>
      <c r="E205" s="107" t="s">
        <v>79</v>
      </c>
      <c r="F205" s="107" t="s">
        <v>19</v>
      </c>
      <c r="G205" s="53" t="s">
        <v>324</v>
      </c>
      <c r="H205" s="53" t="s">
        <v>324</v>
      </c>
      <c r="I205" s="53" t="s">
        <v>324</v>
      </c>
    </row>
    <row r="206" spans="1:9" hidden="1" x14ac:dyDescent="0.2">
      <c r="A206" s="106">
        <v>0.6</v>
      </c>
      <c r="B206" s="53">
        <v>2</v>
      </c>
      <c r="C206" s="107" t="s">
        <v>9</v>
      </c>
      <c r="D206" s="107" t="s">
        <v>93</v>
      </c>
      <c r="E206" s="107" t="s">
        <v>79</v>
      </c>
      <c r="F206" s="107" t="s">
        <v>66</v>
      </c>
      <c r="G206" s="53" t="s">
        <v>324</v>
      </c>
      <c r="H206" s="53" t="s">
        <v>324</v>
      </c>
      <c r="I206" s="53" t="s">
        <v>324</v>
      </c>
    </row>
    <row r="207" spans="1:9" hidden="1" x14ac:dyDescent="0.2">
      <c r="A207" s="106">
        <v>0.1</v>
      </c>
      <c r="B207" s="53">
        <v>2</v>
      </c>
      <c r="C207" s="107" t="s">
        <v>23</v>
      </c>
      <c r="D207" s="107" t="s">
        <v>80</v>
      </c>
      <c r="E207" s="107" t="s">
        <v>79</v>
      </c>
      <c r="F207" s="107" t="s">
        <v>25</v>
      </c>
      <c r="G207" s="53" t="s">
        <v>324</v>
      </c>
      <c r="H207" s="53" t="s">
        <v>324</v>
      </c>
      <c r="I207" s="53" t="s">
        <v>439</v>
      </c>
    </row>
    <row r="208" spans="1:9" hidden="1" x14ac:dyDescent="0.2">
      <c r="A208" s="106">
        <v>0.6</v>
      </c>
      <c r="B208" s="53">
        <v>2</v>
      </c>
      <c r="C208" s="107" t="s">
        <v>42</v>
      </c>
      <c r="D208" s="107" t="s">
        <v>95</v>
      </c>
      <c r="E208" s="107" t="s">
        <v>79</v>
      </c>
      <c r="F208" s="107" t="s">
        <v>66</v>
      </c>
      <c r="G208" s="53" t="s">
        <v>324</v>
      </c>
      <c r="H208" s="53" t="s">
        <v>324</v>
      </c>
      <c r="I208" s="53" t="s">
        <v>324</v>
      </c>
    </row>
    <row r="209" spans="1:9" hidden="1" x14ac:dyDescent="0.2">
      <c r="A209" s="106">
        <v>1</v>
      </c>
      <c r="B209" s="53">
        <v>2</v>
      </c>
      <c r="C209" s="107" t="s">
        <v>33</v>
      </c>
      <c r="D209" s="107" t="s">
        <v>104</v>
      </c>
      <c r="E209" s="107" t="s">
        <v>79</v>
      </c>
      <c r="F209" s="107" t="s">
        <v>8</v>
      </c>
      <c r="G209" s="53" t="s">
        <v>324</v>
      </c>
      <c r="H209" s="53" t="s">
        <v>324</v>
      </c>
      <c r="I209" s="53" t="s">
        <v>324</v>
      </c>
    </row>
    <row r="210" spans="1:9" hidden="1" x14ac:dyDescent="0.2">
      <c r="A210" s="106">
        <v>0.5</v>
      </c>
      <c r="B210" s="53">
        <v>2</v>
      </c>
      <c r="C210" s="107" t="s">
        <v>58</v>
      </c>
      <c r="D210" s="107" t="s">
        <v>92</v>
      </c>
      <c r="E210" s="107" t="s">
        <v>79</v>
      </c>
      <c r="F210" s="107" t="s">
        <v>8</v>
      </c>
      <c r="G210" s="53" t="s">
        <v>324</v>
      </c>
      <c r="H210" s="53" t="s">
        <v>439</v>
      </c>
      <c r="I210" s="53" t="s">
        <v>324</v>
      </c>
    </row>
    <row r="211" spans="1:9" hidden="1" x14ac:dyDescent="0.2">
      <c r="A211" s="106">
        <v>0.1</v>
      </c>
      <c r="B211" s="53">
        <v>2</v>
      </c>
      <c r="C211" s="107" t="s">
        <v>12</v>
      </c>
      <c r="D211" s="107" t="s">
        <v>126</v>
      </c>
      <c r="E211" s="107" t="s">
        <v>79</v>
      </c>
      <c r="F211" s="107" t="s">
        <v>22</v>
      </c>
      <c r="G211" s="53" t="s">
        <v>324</v>
      </c>
      <c r="H211" s="53" t="s">
        <v>324</v>
      </c>
      <c r="I211" s="53" t="s">
        <v>324</v>
      </c>
    </row>
    <row r="212" spans="1:9" hidden="1" x14ac:dyDescent="0.2">
      <c r="A212" s="106">
        <v>1.1000000000000001</v>
      </c>
      <c r="B212" s="53">
        <v>2</v>
      </c>
      <c r="C212" s="107" t="s">
        <v>33</v>
      </c>
      <c r="D212" s="107" t="s">
        <v>106</v>
      </c>
      <c r="E212" s="107" t="s">
        <v>79</v>
      </c>
      <c r="F212" s="107" t="s">
        <v>71</v>
      </c>
      <c r="G212" s="53" t="s">
        <v>324</v>
      </c>
      <c r="H212" s="53" t="s">
        <v>324</v>
      </c>
      <c r="I212" s="53" t="s">
        <v>324</v>
      </c>
    </row>
    <row r="213" spans="1:9" hidden="1" x14ac:dyDescent="0.2">
      <c r="A213" s="106">
        <v>0.1</v>
      </c>
      <c r="B213" s="53">
        <v>3</v>
      </c>
      <c r="C213" s="107" t="s">
        <v>33</v>
      </c>
      <c r="D213" s="107" t="s">
        <v>135</v>
      </c>
      <c r="E213" s="107" t="s">
        <v>130</v>
      </c>
      <c r="F213" s="107" t="s">
        <v>64</v>
      </c>
      <c r="G213" s="53" t="s">
        <v>324</v>
      </c>
      <c r="H213" s="53" t="s">
        <v>324</v>
      </c>
      <c r="I213" s="53" t="s">
        <v>324</v>
      </c>
    </row>
    <row r="214" spans="1:9" hidden="1" x14ac:dyDescent="0.2">
      <c r="A214" s="106">
        <v>1.6</v>
      </c>
      <c r="B214" s="53">
        <v>3</v>
      </c>
      <c r="C214" s="107" t="s">
        <v>45</v>
      </c>
      <c r="D214" s="107" t="s">
        <v>150</v>
      </c>
      <c r="E214" s="107" t="s">
        <v>130</v>
      </c>
      <c r="F214" s="107" t="s">
        <v>14</v>
      </c>
      <c r="G214" s="53" t="s">
        <v>324</v>
      </c>
      <c r="H214" s="53" t="s">
        <v>324</v>
      </c>
      <c r="I214" s="53" t="s">
        <v>439</v>
      </c>
    </row>
    <row r="215" spans="1:9" hidden="1" x14ac:dyDescent="0.2">
      <c r="A215" s="106">
        <v>0.2</v>
      </c>
      <c r="B215" s="53">
        <v>3</v>
      </c>
      <c r="C215" s="107" t="s">
        <v>42</v>
      </c>
      <c r="D215" s="107" t="s">
        <v>199</v>
      </c>
      <c r="E215" s="107" t="s">
        <v>130</v>
      </c>
      <c r="F215" s="107" t="s">
        <v>71</v>
      </c>
      <c r="G215" s="53" t="s">
        <v>324</v>
      </c>
      <c r="H215" s="53" t="s">
        <v>324</v>
      </c>
      <c r="I215" s="53" t="s">
        <v>324</v>
      </c>
    </row>
    <row r="216" spans="1:9" hidden="1" x14ac:dyDescent="0.2">
      <c r="A216" s="106">
        <v>0.1</v>
      </c>
      <c r="B216" s="53">
        <v>3</v>
      </c>
      <c r="C216" s="107" t="s">
        <v>50</v>
      </c>
      <c r="D216" s="107" t="s">
        <v>192</v>
      </c>
      <c r="E216" s="107" t="s">
        <v>130</v>
      </c>
      <c r="F216" s="107" t="s">
        <v>175</v>
      </c>
      <c r="G216" s="53" t="s">
        <v>324</v>
      </c>
      <c r="H216" s="53" t="s">
        <v>324</v>
      </c>
      <c r="I216" s="53" t="s">
        <v>324</v>
      </c>
    </row>
    <row r="217" spans="1:9" hidden="1" x14ac:dyDescent="0.2">
      <c r="A217" s="106">
        <v>1</v>
      </c>
      <c r="B217" s="53">
        <v>3</v>
      </c>
      <c r="C217" s="107" t="s">
        <v>3</v>
      </c>
      <c r="D217" s="107" t="s">
        <v>144</v>
      </c>
      <c r="E217" s="107" t="s">
        <v>130</v>
      </c>
      <c r="F217" s="107" t="s">
        <v>145</v>
      </c>
      <c r="G217" s="53" t="s">
        <v>324</v>
      </c>
      <c r="H217" s="53" t="s">
        <v>439</v>
      </c>
      <c r="I217" s="53" t="s">
        <v>439</v>
      </c>
    </row>
    <row r="218" spans="1:9" hidden="1" x14ac:dyDescent="0.2">
      <c r="A218" s="106">
        <v>0.9</v>
      </c>
      <c r="B218" s="53">
        <v>3</v>
      </c>
      <c r="C218" s="107" t="s">
        <v>55</v>
      </c>
      <c r="D218" s="107" t="s">
        <v>143</v>
      </c>
      <c r="E218" s="107" t="s">
        <v>130</v>
      </c>
      <c r="F218" s="107" t="s">
        <v>8</v>
      </c>
      <c r="G218" s="53" t="s">
        <v>324</v>
      </c>
      <c r="H218" s="53" t="s">
        <v>324</v>
      </c>
      <c r="I218" s="53" t="s">
        <v>324</v>
      </c>
    </row>
    <row r="219" spans="1:9" hidden="1" x14ac:dyDescent="0.2">
      <c r="A219" s="106">
        <v>0.2</v>
      </c>
      <c r="B219" s="53">
        <v>3</v>
      </c>
      <c r="C219" s="107" t="s">
        <v>6</v>
      </c>
      <c r="D219" s="107" t="s">
        <v>169</v>
      </c>
      <c r="E219" s="107" t="s">
        <v>130</v>
      </c>
      <c r="F219" s="107" t="s">
        <v>137</v>
      </c>
      <c r="G219" s="53" t="s">
        <v>324</v>
      </c>
      <c r="H219" s="53" t="s">
        <v>324</v>
      </c>
      <c r="I219" s="53" t="s">
        <v>324</v>
      </c>
    </row>
    <row r="220" spans="1:9" hidden="1" x14ac:dyDescent="0.2">
      <c r="A220" s="106">
        <v>0.3</v>
      </c>
      <c r="B220" s="53">
        <v>3</v>
      </c>
      <c r="C220" s="107" t="s">
        <v>58</v>
      </c>
      <c r="D220" s="107" t="s">
        <v>173</v>
      </c>
      <c r="E220" s="107" t="s">
        <v>130</v>
      </c>
      <c r="F220" s="107" t="s">
        <v>25</v>
      </c>
      <c r="G220" s="53" t="s">
        <v>324</v>
      </c>
      <c r="H220" s="53" t="s">
        <v>324</v>
      </c>
      <c r="I220" s="53" t="s">
        <v>324</v>
      </c>
    </row>
    <row r="221" spans="1:9" hidden="1" x14ac:dyDescent="0.2">
      <c r="A221" s="106">
        <v>0.1</v>
      </c>
      <c r="B221" s="53">
        <v>3</v>
      </c>
      <c r="C221" s="107" t="s">
        <v>6</v>
      </c>
      <c r="D221" s="107" t="s">
        <v>162</v>
      </c>
      <c r="E221" s="107" t="s">
        <v>130</v>
      </c>
      <c r="F221" s="107" t="s">
        <v>49</v>
      </c>
      <c r="G221" s="53" t="s">
        <v>324</v>
      </c>
      <c r="H221" s="53" t="s">
        <v>324</v>
      </c>
      <c r="I221" s="53" t="s">
        <v>324</v>
      </c>
    </row>
    <row r="222" spans="1:9" hidden="1" x14ac:dyDescent="0.2">
      <c r="A222" s="106">
        <v>0.5</v>
      </c>
      <c r="B222" s="53">
        <v>3</v>
      </c>
      <c r="C222" s="107" t="s">
        <v>15</v>
      </c>
      <c r="D222" s="107" t="s">
        <v>141</v>
      </c>
      <c r="E222" s="107" t="s">
        <v>130</v>
      </c>
      <c r="F222" s="107" t="s">
        <v>37</v>
      </c>
      <c r="G222" s="53" t="s">
        <v>324</v>
      </c>
      <c r="H222" s="53" t="s">
        <v>324</v>
      </c>
      <c r="I222" s="53" t="s">
        <v>324</v>
      </c>
    </row>
    <row r="223" spans="1:9" hidden="1" x14ac:dyDescent="0.2">
      <c r="A223" s="106">
        <v>0.1</v>
      </c>
      <c r="B223" s="53">
        <v>3</v>
      </c>
      <c r="C223" s="107" t="s">
        <v>6</v>
      </c>
      <c r="D223" s="107" t="s">
        <v>167</v>
      </c>
      <c r="E223" s="107" t="s">
        <v>130</v>
      </c>
      <c r="F223" s="107" t="s">
        <v>37</v>
      </c>
      <c r="G223" s="53" t="s">
        <v>324</v>
      </c>
      <c r="H223" s="53" t="s">
        <v>324</v>
      </c>
      <c r="I223" s="53" t="s">
        <v>324</v>
      </c>
    </row>
    <row r="224" spans="1:9" x14ac:dyDescent="0.2">
      <c r="A224" s="106">
        <v>3.6</v>
      </c>
      <c r="B224" s="53">
        <v>3</v>
      </c>
      <c r="C224" s="107" t="s">
        <v>55</v>
      </c>
      <c r="D224" s="107" t="s">
        <v>188</v>
      </c>
      <c r="E224" s="107" t="s">
        <v>130</v>
      </c>
      <c r="F224" s="107" t="s">
        <v>68</v>
      </c>
      <c r="G224" s="53" t="s">
        <v>324</v>
      </c>
      <c r="H224" s="53" t="s">
        <v>439</v>
      </c>
      <c r="I224" s="53" t="s">
        <v>439</v>
      </c>
    </row>
    <row r="225" spans="1:9" hidden="1" x14ac:dyDescent="0.2">
      <c r="A225" s="106">
        <v>0.1</v>
      </c>
      <c r="B225" s="53">
        <v>3</v>
      </c>
      <c r="C225" s="107" t="s">
        <v>33</v>
      </c>
      <c r="D225" s="107" t="s">
        <v>138</v>
      </c>
      <c r="E225" s="107" t="s">
        <v>130</v>
      </c>
      <c r="F225" s="107" t="s">
        <v>76</v>
      </c>
      <c r="G225" s="53" t="s">
        <v>324</v>
      </c>
      <c r="H225" s="53" t="s">
        <v>324</v>
      </c>
      <c r="I225" s="53" t="s">
        <v>324</v>
      </c>
    </row>
    <row r="226" spans="1:9" hidden="1" x14ac:dyDescent="0.2">
      <c r="A226" s="106">
        <v>0.1</v>
      </c>
      <c r="B226" s="53">
        <v>3</v>
      </c>
      <c r="C226" s="107" t="s">
        <v>50</v>
      </c>
      <c r="D226" s="107" t="s">
        <v>194</v>
      </c>
      <c r="E226" s="107" t="s">
        <v>130</v>
      </c>
      <c r="F226" s="107" t="s">
        <v>137</v>
      </c>
      <c r="G226" s="53" t="s">
        <v>324</v>
      </c>
      <c r="H226" s="53" t="s">
        <v>324</v>
      </c>
      <c r="I226" s="53" t="s">
        <v>324</v>
      </c>
    </row>
    <row r="227" spans="1:9" hidden="1" x14ac:dyDescent="0.2">
      <c r="A227" s="106">
        <v>0.1</v>
      </c>
      <c r="B227" s="53">
        <v>3</v>
      </c>
      <c r="C227" s="107" t="s">
        <v>50</v>
      </c>
      <c r="D227" s="107" t="s">
        <v>197</v>
      </c>
      <c r="E227" s="107" t="s">
        <v>130</v>
      </c>
      <c r="F227" s="107" t="s">
        <v>60</v>
      </c>
      <c r="G227" s="53" t="s">
        <v>324</v>
      </c>
      <c r="H227" s="53" t="s">
        <v>439</v>
      </c>
      <c r="I227" s="53" t="s">
        <v>439</v>
      </c>
    </row>
    <row r="228" spans="1:9" hidden="1" x14ac:dyDescent="0.2">
      <c r="A228" s="106">
        <v>0.7</v>
      </c>
      <c r="B228" s="53">
        <v>3</v>
      </c>
      <c r="C228" s="107" t="s">
        <v>9</v>
      </c>
      <c r="D228" s="107" t="s">
        <v>142</v>
      </c>
      <c r="E228" s="107" t="s">
        <v>130</v>
      </c>
      <c r="F228" s="107" t="s">
        <v>54</v>
      </c>
      <c r="G228" s="53" t="s">
        <v>324</v>
      </c>
      <c r="H228" s="53" t="s">
        <v>324</v>
      </c>
      <c r="I228" s="53" t="s">
        <v>324</v>
      </c>
    </row>
    <row r="229" spans="1:9" hidden="1" x14ac:dyDescent="0.2">
      <c r="A229" s="106">
        <v>0.1</v>
      </c>
      <c r="B229" s="53">
        <v>3</v>
      </c>
      <c r="C229" s="107" t="s">
        <v>23</v>
      </c>
      <c r="D229" s="107" t="s">
        <v>131</v>
      </c>
      <c r="E229" s="107" t="s">
        <v>130</v>
      </c>
      <c r="F229" s="107" t="s">
        <v>44</v>
      </c>
      <c r="G229" s="53" t="s">
        <v>324</v>
      </c>
      <c r="H229" s="53" t="s">
        <v>439</v>
      </c>
      <c r="I229" s="53" t="s">
        <v>439</v>
      </c>
    </row>
    <row r="230" spans="1:9" hidden="1" x14ac:dyDescent="0.2">
      <c r="A230" s="106">
        <v>0.5</v>
      </c>
      <c r="B230" s="53">
        <v>3</v>
      </c>
      <c r="C230" s="107" t="s">
        <v>69</v>
      </c>
      <c r="D230" s="107" t="s">
        <v>140</v>
      </c>
      <c r="E230" s="107" t="s">
        <v>130</v>
      </c>
      <c r="F230" s="107" t="s">
        <v>14</v>
      </c>
      <c r="G230" s="53" t="s">
        <v>324</v>
      </c>
      <c r="H230" s="53" t="s">
        <v>324</v>
      </c>
      <c r="I230" s="53" t="s">
        <v>324</v>
      </c>
    </row>
    <row r="231" spans="1:9" hidden="1" x14ac:dyDescent="0.2">
      <c r="A231" s="106">
        <v>0.7</v>
      </c>
      <c r="B231" s="53">
        <v>3</v>
      </c>
      <c r="C231" s="107" t="s">
        <v>58</v>
      </c>
      <c r="D231" s="107" t="s">
        <v>182</v>
      </c>
      <c r="E231" s="107" t="s">
        <v>130</v>
      </c>
      <c r="F231" s="107" t="s">
        <v>47</v>
      </c>
      <c r="G231" s="53" t="s">
        <v>324</v>
      </c>
      <c r="H231" s="53" t="s">
        <v>439</v>
      </c>
      <c r="I231" s="53" t="s">
        <v>324</v>
      </c>
    </row>
    <row r="232" spans="1:9" hidden="1" x14ac:dyDescent="0.2">
      <c r="A232" s="106">
        <v>0.5</v>
      </c>
      <c r="B232" s="53">
        <v>3</v>
      </c>
      <c r="C232" s="107" t="s">
        <v>69</v>
      </c>
      <c r="D232" s="107" t="s">
        <v>176</v>
      </c>
      <c r="E232" s="107" t="s">
        <v>130</v>
      </c>
      <c r="F232" s="107" t="s">
        <v>52</v>
      </c>
      <c r="G232" s="53" t="s">
        <v>324</v>
      </c>
      <c r="H232" s="53" t="s">
        <v>324</v>
      </c>
      <c r="I232" s="53" t="s">
        <v>324</v>
      </c>
    </row>
    <row r="233" spans="1:9" hidden="1" x14ac:dyDescent="0.2">
      <c r="A233" s="106">
        <v>3.6</v>
      </c>
      <c r="B233" s="53">
        <v>4</v>
      </c>
      <c r="C233" s="107" t="s">
        <v>12</v>
      </c>
      <c r="D233" s="107" t="s">
        <v>224</v>
      </c>
      <c r="E233" s="107" t="s">
        <v>201</v>
      </c>
      <c r="F233" s="107" t="s">
        <v>76</v>
      </c>
      <c r="G233" s="53" t="s">
        <v>324</v>
      </c>
      <c r="H233" s="53" t="s">
        <v>439</v>
      </c>
      <c r="I233" s="53" t="s">
        <v>439</v>
      </c>
    </row>
    <row r="234" spans="1:9" hidden="1" x14ac:dyDescent="0.2">
      <c r="A234" s="106">
        <v>3.2</v>
      </c>
      <c r="B234" s="53">
        <v>4</v>
      </c>
      <c r="C234" s="107" t="s">
        <v>20</v>
      </c>
      <c r="D234" s="107" t="s">
        <v>221</v>
      </c>
      <c r="E234" s="107" t="s">
        <v>201</v>
      </c>
      <c r="F234" s="107" t="s">
        <v>19</v>
      </c>
      <c r="G234" s="53" t="s">
        <v>324</v>
      </c>
      <c r="H234" s="53" t="s">
        <v>324</v>
      </c>
      <c r="I234" s="53" t="s">
        <v>324</v>
      </c>
    </row>
    <row r="235" spans="1:9" hidden="1" x14ac:dyDescent="0.2">
      <c r="A235" s="106">
        <v>0.6</v>
      </c>
      <c r="B235" s="53">
        <v>4</v>
      </c>
      <c r="C235" s="107" t="s">
        <v>33</v>
      </c>
      <c r="D235" s="107" t="s">
        <v>203</v>
      </c>
      <c r="E235" s="107" t="s">
        <v>201</v>
      </c>
      <c r="F235" s="107" t="s">
        <v>52</v>
      </c>
      <c r="G235" s="53" t="s">
        <v>324</v>
      </c>
      <c r="H235" s="53" t="s">
        <v>324</v>
      </c>
      <c r="I235" s="53" t="s">
        <v>324</v>
      </c>
    </row>
    <row r="236" spans="1:9" hidden="1" x14ac:dyDescent="0.2">
      <c r="A236" s="106">
        <v>2</v>
      </c>
      <c r="B236" s="53">
        <v>4</v>
      </c>
      <c r="C236" s="107" t="s">
        <v>3</v>
      </c>
      <c r="D236" s="107" t="s">
        <v>287</v>
      </c>
      <c r="E236" s="107" t="s">
        <v>201</v>
      </c>
      <c r="F236" s="107" t="s">
        <v>288</v>
      </c>
      <c r="G236" s="53" t="s">
        <v>324</v>
      </c>
      <c r="H236" s="53" t="s">
        <v>439</v>
      </c>
      <c r="I236" s="53" t="s">
        <v>439</v>
      </c>
    </row>
    <row r="237" spans="1:9" hidden="1" x14ac:dyDescent="0.2">
      <c r="A237" s="106">
        <v>2.5</v>
      </c>
      <c r="B237" s="53">
        <v>4</v>
      </c>
      <c r="C237" s="107" t="s">
        <v>69</v>
      </c>
      <c r="D237" s="107" t="s">
        <v>216</v>
      </c>
      <c r="E237" s="107" t="s">
        <v>201</v>
      </c>
      <c r="F237" s="107" t="s">
        <v>73</v>
      </c>
      <c r="G237" s="53" t="s">
        <v>324</v>
      </c>
      <c r="H237" s="53" t="s">
        <v>324</v>
      </c>
      <c r="I237" s="53" t="s">
        <v>439</v>
      </c>
    </row>
    <row r="238" spans="1:9" hidden="1" x14ac:dyDescent="0.2">
      <c r="A238" s="106">
        <v>10</v>
      </c>
      <c r="B238" s="53">
        <v>4</v>
      </c>
      <c r="C238" s="107" t="s">
        <v>42</v>
      </c>
      <c r="D238" s="107" t="s">
        <v>246</v>
      </c>
      <c r="E238" s="107" t="s">
        <v>201</v>
      </c>
      <c r="F238" s="107" t="s">
        <v>19</v>
      </c>
      <c r="G238" s="53" t="s">
        <v>324</v>
      </c>
      <c r="H238" s="53" t="s">
        <v>324</v>
      </c>
      <c r="I238" s="53" t="s">
        <v>324</v>
      </c>
    </row>
    <row r="239" spans="1:9" hidden="1" x14ac:dyDescent="0.2">
      <c r="A239" s="106">
        <v>0.3</v>
      </c>
      <c r="B239" s="53">
        <v>4</v>
      </c>
      <c r="C239" s="107" t="s">
        <v>15</v>
      </c>
      <c r="D239" s="107" t="s">
        <v>269</v>
      </c>
      <c r="E239" s="107" t="s">
        <v>201</v>
      </c>
      <c r="F239" s="107" t="s">
        <v>17</v>
      </c>
      <c r="G239" s="53" t="s">
        <v>324</v>
      </c>
      <c r="H239" s="53" t="s">
        <v>324</v>
      </c>
      <c r="I239" s="53" t="s">
        <v>324</v>
      </c>
    </row>
    <row r="240" spans="1:9" hidden="1" x14ac:dyDescent="0.2">
      <c r="A240" s="106">
        <v>0.3</v>
      </c>
      <c r="B240" s="53">
        <v>4</v>
      </c>
      <c r="C240" s="107" t="s">
        <v>9</v>
      </c>
      <c r="D240" s="107" t="s">
        <v>267</v>
      </c>
      <c r="E240" s="107" t="s">
        <v>201</v>
      </c>
      <c r="F240" s="107" t="s">
        <v>187</v>
      </c>
      <c r="G240" s="53" t="s">
        <v>324</v>
      </c>
      <c r="H240" s="53" t="s">
        <v>324</v>
      </c>
      <c r="I240" s="53" t="s">
        <v>324</v>
      </c>
    </row>
    <row r="241" spans="1:9" hidden="1" x14ac:dyDescent="0.2">
      <c r="A241" s="106">
        <v>1.5</v>
      </c>
      <c r="B241" s="53">
        <v>4</v>
      </c>
      <c r="C241" s="107" t="s">
        <v>69</v>
      </c>
      <c r="D241" s="107" t="s">
        <v>210</v>
      </c>
      <c r="E241" s="107" t="s">
        <v>201</v>
      </c>
      <c r="F241" s="107" t="s">
        <v>211</v>
      </c>
      <c r="G241" s="53" t="s">
        <v>324</v>
      </c>
      <c r="H241" s="53" t="s">
        <v>324</v>
      </c>
      <c r="I241" s="53" t="s">
        <v>324</v>
      </c>
    </row>
    <row r="242" spans="1:9" hidden="1" x14ac:dyDescent="0.2">
      <c r="A242" s="106">
        <v>0.3</v>
      </c>
      <c r="B242" s="53">
        <v>4</v>
      </c>
      <c r="C242" s="107" t="s">
        <v>3</v>
      </c>
      <c r="D242" s="107" t="s">
        <v>270</v>
      </c>
      <c r="E242" s="107" t="s">
        <v>201</v>
      </c>
      <c r="F242" s="107" t="s">
        <v>60</v>
      </c>
      <c r="G242" s="53" t="s">
        <v>324</v>
      </c>
      <c r="H242" s="53" t="s">
        <v>324</v>
      </c>
      <c r="I242" s="53" t="s">
        <v>324</v>
      </c>
    </row>
    <row r="243" spans="1:9" hidden="1" x14ac:dyDescent="0.2">
      <c r="A243" s="106">
        <v>0.1</v>
      </c>
      <c r="B243" s="53">
        <v>4</v>
      </c>
      <c r="C243" s="107" t="s">
        <v>23</v>
      </c>
      <c r="D243" s="107" t="s">
        <v>259</v>
      </c>
      <c r="E243" s="107" t="s">
        <v>201</v>
      </c>
      <c r="F243" s="107" t="s">
        <v>5</v>
      </c>
      <c r="G243" s="53" t="s">
        <v>324</v>
      </c>
      <c r="H243" s="53" t="s">
        <v>324</v>
      </c>
      <c r="I243" s="53" t="s">
        <v>324</v>
      </c>
    </row>
    <row r="244" spans="1:9" hidden="1" x14ac:dyDescent="0.2">
      <c r="A244" s="106">
        <v>0.7</v>
      </c>
      <c r="B244" s="53">
        <v>4</v>
      </c>
      <c r="C244" s="107" t="s">
        <v>12</v>
      </c>
      <c r="D244" s="107" t="s">
        <v>205</v>
      </c>
      <c r="E244" s="107" t="s">
        <v>201</v>
      </c>
      <c r="F244" s="107" t="s">
        <v>206</v>
      </c>
      <c r="G244" s="53" t="s">
        <v>324</v>
      </c>
      <c r="H244" s="53" t="s">
        <v>324</v>
      </c>
      <c r="I244" s="53" t="s">
        <v>324</v>
      </c>
    </row>
    <row r="245" spans="1:9" hidden="1" x14ac:dyDescent="0.2">
      <c r="A245" s="106">
        <v>0.3</v>
      </c>
      <c r="B245" s="53">
        <v>4</v>
      </c>
      <c r="C245" s="107" t="s">
        <v>45</v>
      </c>
      <c r="D245" s="107" t="s">
        <v>271</v>
      </c>
      <c r="E245" s="107" t="s">
        <v>201</v>
      </c>
      <c r="F245" s="107" t="s">
        <v>220</v>
      </c>
      <c r="G245" s="53" t="s">
        <v>324</v>
      </c>
      <c r="H245" s="53" t="s">
        <v>324</v>
      </c>
      <c r="I245" s="53" t="s">
        <v>439</v>
      </c>
    </row>
    <row r="246" spans="1:9" hidden="1" x14ac:dyDescent="0.2">
      <c r="A246" s="106">
        <v>0.5</v>
      </c>
      <c r="B246" s="53">
        <v>4</v>
      </c>
      <c r="C246" s="107" t="s">
        <v>15</v>
      </c>
      <c r="D246" s="107" t="s">
        <v>272</v>
      </c>
      <c r="E246" s="107" t="s">
        <v>201</v>
      </c>
      <c r="F246" s="107" t="s">
        <v>273</v>
      </c>
      <c r="G246" s="53" t="s">
        <v>324</v>
      </c>
      <c r="H246" s="53" t="s">
        <v>324</v>
      </c>
      <c r="I246" s="53" t="s">
        <v>324</v>
      </c>
    </row>
    <row r="247" spans="1:9" hidden="1" x14ac:dyDescent="0.2">
      <c r="A247" s="106">
        <v>1.2</v>
      </c>
      <c r="B247" s="53">
        <v>4</v>
      </c>
      <c r="C247" s="107" t="s">
        <v>69</v>
      </c>
      <c r="D247" s="107" t="s">
        <v>285</v>
      </c>
      <c r="E247" s="107" t="s">
        <v>201</v>
      </c>
      <c r="F247" s="107" t="s">
        <v>8</v>
      </c>
      <c r="G247" s="53" t="s">
        <v>324</v>
      </c>
      <c r="H247" s="53" t="s">
        <v>324</v>
      </c>
      <c r="I247" s="53" t="s">
        <v>439</v>
      </c>
    </row>
    <row r="248" spans="1:9" hidden="1" x14ac:dyDescent="0.2">
      <c r="A248" s="106">
        <v>0.1</v>
      </c>
      <c r="B248" s="53">
        <v>4</v>
      </c>
      <c r="C248" s="107" t="s">
        <v>33</v>
      </c>
      <c r="D248" s="107" t="s">
        <v>261</v>
      </c>
      <c r="E248" s="107" t="s">
        <v>201</v>
      </c>
      <c r="F248" s="107" t="s">
        <v>73</v>
      </c>
      <c r="G248" s="53" t="s">
        <v>324</v>
      </c>
      <c r="H248" s="53" t="s">
        <v>324</v>
      </c>
      <c r="I248" s="53" t="s">
        <v>324</v>
      </c>
    </row>
    <row r="249" spans="1:9" hidden="1" x14ac:dyDescent="0.2">
      <c r="A249" s="106">
        <v>0.8</v>
      </c>
      <c r="B249" s="53">
        <v>4</v>
      </c>
      <c r="C249" s="107" t="s">
        <v>23</v>
      </c>
      <c r="D249" s="107" t="s">
        <v>278</v>
      </c>
      <c r="E249" s="107" t="s">
        <v>201</v>
      </c>
      <c r="F249" s="107" t="s">
        <v>78</v>
      </c>
      <c r="G249" s="53" t="s">
        <v>324</v>
      </c>
      <c r="H249" s="53" t="s">
        <v>439</v>
      </c>
      <c r="I249" s="53" t="s">
        <v>439</v>
      </c>
    </row>
    <row r="250" spans="1:9" hidden="1" x14ac:dyDescent="0.2">
      <c r="A250" s="106">
        <v>0.1</v>
      </c>
      <c r="B250" s="53">
        <v>4</v>
      </c>
      <c r="C250" s="107" t="s">
        <v>55</v>
      </c>
      <c r="D250" s="107" t="s">
        <v>303</v>
      </c>
      <c r="E250" s="107" t="s">
        <v>201</v>
      </c>
      <c r="F250" s="107" t="s">
        <v>273</v>
      </c>
      <c r="G250" s="53" t="s">
        <v>324</v>
      </c>
      <c r="H250" s="53" t="s">
        <v>324</v>
      </c>
      <c r="I250" s="53" t="s">
        <v>324</v>
      </c>
    </row>
    <row r="251" spans="1:9" hidden="1" x14ac:dyDescent="0.2">
      <c r="A251" s="106">
        <v>0.1</v>
      </c>
      <c r="B251" s="53">
        <v>4</v>
      </c>
      <c r="C251" s="107" t="s">
        <v>15</v>
      </c>
      <c r="D251" s="107" t="s">
        <v>258</v>
      </c>
      <c r="E251" s="107" t="s">
        <v>201</v>
      </c>
      <c r="F251" s="107" t="s">
        <v>76</v>
      </c>
      <c r="G251" s="53" t="s">
        <v>324</v>
      </c>
      <c r="H251" s="53" t="s">
        <v>324</v>
      </c>
      <c r="I251" s="53" t="s">
        <v>324</v>
      </c>
    </row>
    <row r="252" spans="1:9" hidden="1" x14ac:dyDescent="0.2">
      <c r="A252" s="106">
        <v>0.6</v>
      </c>
      <c r="B252" s="53">
        <v>4</v>
      </c>
      <c r="C252" s="107" t="s">
        <v>55</v>
      </c>
      <c r="D252" s="107" t="s">
        <v>310</v>
      </c>
      <c r="E252" s="107" t="s">
        <v>201</v>
      </c>
      <c r="F252" s="107" t="s">
        <v>311</v>
      </c>
      <c r="G252" s="53" t="s">
        <v>324</v>
      </c>
      <c r="H252" s="53" t="s">
        <v>439</v>
      </c>
      <c r="I252" s="53" t="s">
        <v>324</v>
      </c>
    </row>
    <row r="253" spans="1:9" x14ac:dyDescent="0.2">
      <c r="A253" s="106">
        <v>2.5</v>
      </c>
      <c r="B253" s="53">
        <v>4</v>
      </c>
      <c r="C253" s="107" t="s">
        <v>58</v>
      </c>
      <c r="D253" s="107" t="s">
        <v>317</v>
      </c>
      <c r="E253" s="107" t="s">
        <v>201</v>
      </c>
      <c r="F253" s="107" t="s">
        <v>68</v>
      </c>
      <c r="G253" s="53" t="s">
        <v>324</v>
      </c>
      <c r="H253" s="53" t="s">
        <v>324</v>
      </c>
      <c r="I253" s="53" t="s">
        <v>439</v>
      </c>
    </row>
    <row r="254" spans="1:9" hidden="1" x14ac:dyDescent="0.2">
      <c r="A254" s="106">
        <v>1.5</v>
      </c>
      <c r="B254" s="53">
        <v>4</v>
      </c>
      <c r="C254" s="107" t="s">
        <v>3</v>
      </c>
      <c r="D254" s="107" t="s">
        <v>315</v>
      </c>
      <c r="E254" s="107" t="s">
        <v>201</v>
      </c>
      <c r="F254" s="107" t="s">
        <v>187</v>
      </c>
      <c r="G254" s="53" t="s">
        <v>324</v>
      </c>
      <c r="H254" s="53" t="s">
        <v>324</v>
      </c>
      <c r="I254" s="53" t="s">
        <v>324</v>
      </c>
    </row>
    <row r="255" spans="1:9" hidden="1" x14ac:dyDescent="0.2">
      <c r="A255" s="106">
        <v>0.4</v>
      </c>
      <c r="B255" s="53">
        <v>4</v>
      </c>
      <c r="C255" s="107" t="s">
        <v>55</v>
      </c>
      <c r="D255" s="107" t="s">
        <v>308</v>
      </c>
      <c r="E255" s="107" t="s">
        <v>201</v>
      </c>
      <c r="F255" s="107" t="s">
        <v>206</v>
      </c>
      <c r="G255" s="53" t="s">
        <v>324</v>
      </c>
      <c r="H255" s="53" t="s">
        <v>324</v>
      </c>
      <c r="I255" s="53" t="s">
        <v>439</v>
      </c>
    </row>
    <row r="256" spans="1:9" hidden="1" x14ac:dyDescent="0.2">
      <c r="A256" s="106">
        <v>0.6</v>
      </c>
      <c r="B256" s="53">
        <v>4</v>
      </c>
      <c r="C256" s="107" t="s">
        <v>55</v>
      </c>
      <c r="D256" s="107" t="s">
        <v>312</v>
      </c>
      <c r="E256" s="107" t="s">
        <v>201</v>
      </c>
      <c r="F256" s="107" t="s">
        <v>41</v>
      </c>
      <c r="G256" s="53" t="s">
        <v>324</v>
      </c>
      <c r="H256" s="53" t="s">
        <v>439</v>
      </c>
      <c r="I256" s="53" t="s">
        <v>324</v>
      </c>
    </row>
    <row r="257" spans="1:9" hidden="1" x14ac:dyDescent="0.2">
      <c r="A257" s="106">
        <v>1.7</v>
      </c>
      <c r="B257" s="53">
        <v>4</v>
      </c>
      <c r="C257" s="107" t="s">
        <v>28</v>
      </c>
      <c r="D257" s="107" t="s">
        <v>212</v>
      </c>
      <c r="E257" s="107" t="s">
        <v>201</v>
      </c>
      <c r="F257" s="107" t="s">
        <v>47</v>
      </c>
      <c r="G257" s="53" t="s">
        <v>324</v>
      </c>
      <c r="H257" s="53" t="s">
        <v>324</v>
      </c>
      <c r="I257" s="53" t="s">
        <v>324</v>
      </c>
    </row>
    <row r="258" spans="1:9" hidden="1" x14ac:dyDescent="0.2">
      <c r="A258" s="106">
        <v>4.0999999999999996</v>
      </c>
      <c r="B258" s="53">
        <v>4</v>
      </c>
      <c r="C258" s="107" t="s">
        <v>9</v>
      </c>
      <c r="D258" s="107" t="s">
        <v>229</v>
      </c>
      <c r="E258" s="107" t="s">
        <v>201</v>
      </c>
      <c r="F258" s="107" t="s">
        <v>66</v>
      </c>
      <c r="G258" s="53" t="s">
        <v>324</v>
      </c>
      <c r="H258" s="53" t="s">
        <v>324</v>
      </c>
      <c r="I258" s="53" t="s">
        <v>324</v>
      </c>
    </row>
    <row r="259" spans="1:9" hidden="1" x14ac:dyDescent="0.2">
      <c r="A259" s="106">
        <v>1</v>
      </c>
      <c r="B259" s="53">
        <v>4</v>
      </c>
      <c r="C259" s="107" t="s">
        <v>12</v>
      </c>
      <c r="D259" s="107" t="s">
        <v>207</v>
      </c>
      <c r="E259" s="107" t="s">
        <v>201</v>
      </c>
      <c r="F259" s="107" t="s">
        <v>145</v>
      </c>
      <c r="G259" s="53" t="s">
        <v>324</v>
      </c>
      <c r="H259" s="53" t="s">
        <v>324</v>
      </c>
      <c r="I259" s="53" t="s">
        <v>324</v>
      </c>
    </row>
    <row r="260" spans="1:9" hidden="1" x14ac:dyDescent="0.2">
      <c r="A260" s="106">
        <v>2.2000000000000002</v>
      </c>
      <c r="B260" s="53">
        <v>4</v>
      </c>
      <c r="C260" s="107" t="s">
        <v>58</v>
      </c>
      <c r="D260" s="107" t="s">
        <v>215</v>
      </c>
      <c r="E260" s="107" t="s">
        <v>201</v>
      </c>
      <c r="F260" s="107" t="s">
        <v>41</v>
      </c>
      <c r="G260" s="53" t="s">
        <v>324</v>
      </c>
      <c r="H260" s="53" t="s">
        <v>324</v>
      </c>
      <c r="I260" s="53" t="s">
        <v>439</v>
      </c>
    </row>
    <row r="261" spans="1:9" hidden="1" x14ac:dyDescent="0.2">
      <c r="A261" s="106">
        <v>0.1</v>
      </c>
      <c r="B261" s="53">
        <v>4</v>
      </c>
      <c r="C261" s="107" t="s">
        <v>42</v>
      </c>
      <c r="D261" s="107" t="s">
        <v>305</v>
      </c>
      <c r="E261" s="107" t="s">
        <v>201</v>
      </c>
      <c r="F261" s="107" t="s">
        <v>44</v>
      </c>
      <c r="G261" s="53" t="s">
        <v>324</v>
      </c>
      <c r="H261" s="53" t="s">
        <v>324</v>
      </c>
      <c r="I261" s="53" t="s">
        <v>324</v>
      </c>
    </row>
    <row r="262" spans="1:9" hidden="1" x14ac:dyDescent="0.2">
      <c r="A262" s="106">
        <v>1.2</v>
      </c>
      <c r="B262" s="53">
        <v>4</v>
      </c>
      <c r="C262" s="107" t="s">
        <v>15</v>
      </c>
      <c r="D262" s="107" t="s">
        <v>284</v>
      </c>
      <c r="E262" s="107" t="s">
        <v>201</v>
      </c>
      <c r="F262" s="107" t="s">
        <v>32</v>
      </c>
      <c r="G262" s="53" t="s">
        <v>324</v>
      </c>
      <c r="H262" s="53" t="s">
        <v>439</v>
      </c>
      <c r="I262" s="53" t="s">
        <v>439</v>
      </c>
    </row>
    <row r="263" spans="1:9" hidden="1" x14ac:dyDescent="0.2">
      <c r="A263" s="106">
        <v>0.1</v>
      </c>
      <c r="B263" s="53">
        <v>4</v>
      </c>
      <c r="C263" s="107" t="s">
        <v>12</v>
      </c>
      <c r="D263" s="107" t="s">
        <v>301</v>
      </c>
      <c r="E263" s="107" t="s">
        <v>201</v>
      </c>
      <c r="F263" s="107" t="s">
        <v>2</v>
      </c>
      <c r="G263" s="53" t="s">
        <v>324</v>
      </c>
      <c r="H263" s="53" t="s">
        <v>324</v>
      </c>
      <c r="I263" s="53" t="s">
        <v>324</v>
      </c>
    </row>
    <row r="264" spans="1:9" hidden="1" x14ac:dyDescent="0.2">
      <c r="A264" s="106">
        <v>0.2</v>
      </c>
      <c r="B264" s="53">
        <v>4</v>
      </c>
      <c r="C264" s="107" t="s">
        <v>20</v>
      </c>
      <c r="D264" s="107" t="s">
        <v>263</v>
      </c>
      <c r="E264" s="107" t="s">
        <v>201</v>
      </c>
      <c r="F264" s="107" t="s">
        <v>39</v>
      </c>
      <c r="G264" s="53" t="s">
        <v>324</v>
      </c>
      <c r="H264" s="53" t="s">
        <v>324</v>
      </c>
      <c r="I264" s="53" t="s">
        <v>324</v>
      </c>
    </row>
    <row r="265" spans="1:9" hidden="1" x14ac:dyDescent="0.2">
      <c r="A265" s="106">
        <v>8.1</v>
      </c>
      <c r="B265" s="53">
        <v>4</v>
      </c>
      <c r="C265" s="107" t="s">
        <v>23</v>
      </c>
      <c r="D265" s="107" t="s">
        <v>242</v>
      </c>
      <c r="E265" s="107" t="s">
        <v>201</v>
      </c>
      <c r="F265" s="107" t="s">
        <v>71</v>
      </c>
      <c r="G265" s="53" t="s">
        <v>324</v>
      </c>
      <c r="H265" s="53" t="s">
        <v>439</v>
      </c>
      <c r="I265" s="53" t="s">
        <v>439</v>
      </c>
    </row>
    <row r="266" spans="1:9" hidden="1" x14ac:dyDescent="0.2">
      <c r="A266" s="106">
        <v>0.1</v>
      </c>
      <c r="B266" s="53">
        <v>4</v>
      </c>
      <c r="C266" s="107" t="s">
        <v>50</v>
      </c>
      <c r="D266" s="107" t="s">
        <v>295</v>
      </c>
      <c r="E266" s="107" t="s">
        <v>201</v>
      </c>
      <c r="F266" s="107" t="s">
        <v>22</v>
      </c>
      <c r="G266" s="53" t="s">
        <v>324</v>
      </c>
      <c r="H266" s="53" t="s">
        <v>324</v>
      </c>
      <c r="I266" s="53" t="s">
        <v>439</v>
      </c>
    </row>
  </sheetData>
  <autoFilter ref="A1:I266">
    <filterColumn colId="5">
      <filters>
        <filter val="Forest"/>
      </filters>
    </filterColumn>
  </autoFilter>
  <sortState ref="A2:K266">
    <sortCondition descending="1" ref="G2:G266"/>
    <sortCondition ref="B2:B266"/>
    <sortCondition ref="D2:D266"/>
  </sortState>
  <printOptions gridLines="1"/>
  <pageMargins left="0.70866141732283472" right="0.70866141732283472" top="0.74803149606299213" bottom="0.74803149606299213" header="0.31496062992125984" footer="0.31496062992125984"/>
  <pageSetup paperSize="9" scale="62" fitToHeight="20" orientation="portrait" r:id="rId1"/>
  <headerFooter>
    <oddHeader>&amp;CDL15 Auction Night Buys and Weekly Selections</oddHead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695"/>
  <sheetViews>
    <sheetView zoomScaleNormal="100" workbookViewId="0">
      <selection activeCell="E27" sqref="E27"/>
    </sheetView>
  </sheetViews>
  <sheetFormatPr defaultRowHeight="12.75" x14ac:dyDescent="0.2"/>
  <cols>
    <col min="1" max="1" width="30.42578125" style="107" customWidth="1"/>
    <col min="2" max="2" width="10.5703125" style="107" customWidth="1"/>
    <col min="3" max="3" width="20.85546875" style="54" customWidth="1"/>
    <col min="4" max="8" width="9.140625" style="53"/>
    <col min="9" max="16384" width="9.140625" style="107"/>
  </cols>
  <sheetData>
    <row r="1" spans="1:3" x14ac:dyDescent="0.2">
      <c r="A1" s="109" t="s">
        <v>319</v>
      </c>
      <c r="B1" s="109" t="s">
        <v>320</v>
      </c>
      <c r="C1" s="56" t="s">
        <v>321</v>
      </c>
    </row>
    <row r="2" spans="1:3" x14ac:dyDescent="0.2">
      <c r="A2" s="107" t="s">
        <v>513</v>
      </c>
      <c r="B2" s="107" t="s">
        <v>0</v>
      </c>
      <c r="C2" s="54" t="s">
        <v>266</v>
      </c>
    </row>
    <row r="3" spans="1:3" x14ac:dyDescent="0.2">
      <c r="A3" s="107" t="s">
        <v>514</v>
      </c>
      <c r="B3" s="107" t="s">
        <v>0</v>
      </c>
      <c r="C3" s="54" t="s">
        <v>335</v>
      </c>
    </row>
    <row r="4" spans="1:3" x14ac:dyDescent="0.2">
      <c r="A4" s="107" t="s">
        <v>515</v>
      </c>
      <c r="B4" s="107" t="s">
        <v>0</v>
      </c>
      <c r="C4" s="54" t="s">
        <v>175</v>
      </c>
    </row>
    <row r="5" spans="1:3" x14ac:dyDescent="0.2">
      <c r="A5" s="107" t="s">
        <v>516</v>
      </c>
      <c r="B5" s="107" t="s">
        <v>0</v>
      </c>
      <c r="C5" s="54" t="s">
        <v>190</v>
      </c>
    </row>
    <row r="6" spans="1:3" x14ac:dyDescent="0.2">
      <c r="A6" s="107" t="s">
        <v>517</v>
      </c>
      <c r="B6" s="107" t="s">
        <v>0</v>
      </c>
      <c r="C6" s="54" t="s">
        <v>137</v>
      </c>
    </row>
    <row r="7" spans="1:3" x14ac:dyDescent="0.2">
      <c r="A7" s="107" t="s">
        <v>518</v>
      </c>
      <c r="B7" s="107" t="s">
        <v>0</v>
      </c>
      <c r="C7" s="54" t="s">
        <v>187</v>
      </c>
    </row>
    <row r="8" spans="1:3" x14ac:dyDescent="0.2">
      <c r="A8" s="107" t="s">
        <v>519</v>
      </c>
      <c r="B8" s="107" t="s">
        <v>0</v>
      </c>
      <c r="C8" s="54" t="s">
        <v>145</v>
      </c>
    </row>
    <row r="9" spans="1:3" x14ac:dyDescent="0.2">
      <c r="A9" s="107" t="s">
        <v>520</v>
      </c>
      <c r="B9" s="107" t="s">
        <v>0</v>
      </c>
      <c r="C9" s="54" t="s">
        <v>206</v>
      </c>
    </row>
    <row r="10" spans="1:3" x14ac:dyDescent="0.2">
      <c r="A10" s="107" t="s">
        <v>521</v>
      </c>
      <c r="B10" s="107" t="s">
        <v>0</v>
      </c>
      <c r="C10" s="54" t="s">
        <v>311</v>
      </c>
    </row>
    <row r="11" spans="1:3" x14ac:dyDescent="0.2">
      <c r="A11" s="107" t="s">
        <v>522</v>
      </c>
      <c r="B11" s="107" t="s">
        <v>0</v>
      </c>
      <c r="C11" s="54" t="s">
        <v>273</v>
      </c>
    </row>
    <row r="12" spans="1:3" x14ac:dyDescent="0.2">
      <c r="A12" s="107" t="s">
        <v>523</v>
      </c>
      <c r="B12" s="107" t="s">
        <v>0</v>
      </c>
      <c r="C12" s="54" t="s">
        <v>211</v>
      </c>
    </row>
    <row r="13" spans="1:3" x14ac:dyDescent="0.2">
      <c r="A13" s="107" t="s">
        <v>524</v>
      </c>
      <c r="B13" s="107" t="s">
        <v>0</v>
      </c>
      <c r="C13" s="54" t="s">
        <v>288</v>
      </c>
    </row>
    <row r="14" spans="1:3" x14ac:dyDescent="0.2">
      <c r="A14" s="107" t="s">
        <v>525</v>
      </c>
      <c r="B14" s="107" t="s">
        <v>0</v>
      </c>
      <c r="C14" s="54" t="s">
        <v>220</v>
      </c>
    </row>
    <row r="15" spans="1:3" x14ac:dyDescent="0.2">
      <c r="A15" s="107" t="s">
        <v>526</v>
      </c>
      <c r="B15" s="107" t="s">
        <v>79</v>
      </c>
      <c r="C15" s="54" t="s">
        <v>335</v>
      </c>
    </row>
    <row r="16" spans="1:3" x14ac:dyDescent="0.2">
      <c r="A16" s="107" t="s">
        <v>527</v>
      </c>
      <c r="B16" s="107" t="s">
        <v>79</v>
      </c>
      <c r="C16" s="54" t="s">
        <v>175</v>
      </c>
    </row>
    <row r="17" spans="1:3" x14ac:dyDescent="0.2">
      <c r="A17" s="107" t="s">
        <v>528</v>
      </c>
      <c r="B17" s="107" t="s">
        <v>79</v>
      </c>
      <c r="C17" s="54" t="s">
        <v>2</v>
      </c>
    </row>
    <row r="18" spans="1:3" x14ac:dyDescent="0.2">
      <c r="A18" s="107" t="s">
        <v>529</v>
      </c>
      <c r="B18" s="107" t="s">
        <v>79</v>
      </c>
      <c r="C18" s="54" t="s">
        <v>266</v>
      </c>
    </row>
    <row r="19" spans="1:3" x14ac:dyDescent="0.2">
      <c r="A19" s="107" t="s">
        <v>530</v>
      </c>
      <c r="B19" s="107" t="s">
        <v>79</v>
      </c>
      <c r="C19" s="54" t="s">
        <v>52</v>
      </c>
    </row>
    <row r="20" spans="1:3" x14ac:dyDescent="0.2">
      <c r="A20" s="107" t="s">
        <v>531</v>
      </c>
      <c r="B20" s="107" t="s">
        <v>79</v>
      </c>
      <c r="C20" s="54" t="s">
        <v>187</v>
      </c>
    </row>
    <row r="21" spans="1:3" x14ac:dyDescent="0.2">
      <c r="A21" s="107" t="s">
        <v>532</v>
      </c>
      <c r="B21" s="107" t="s">
        <v>79</v>
      </c>
      <c r="C21" s="54" t="s">
        <v>137</v>
      </c>
    </row>
    <row r="22" spans="1:3" x14ac:dyDescent="0.2">
      <c r="A22" s="107" t="s">
        <v>533</v>
      </c>
      <c r="B22" s="107" t="s">
        <v>79</v>
      </c>
      <c r="C22" s="54" t="s">
        <v>5</v>
      </c>
    </row>
    <row r="23" spans="1:3" x14ac:dyDescent="0.2">
      <c r="A23" s="107" t="s">
        <v>534</v>
      </c>
      <c r="B23" s="107" t="s">
        <v>79</v>
      </c>
      <c r="C23" s="54" t="s">
        <v>22</v>
      </c>
    </row>
    <row r="24" spans="1:3" x14ac:dyDescent="0.2">
      <c r="A24" s="107" t="s">
        <v>535</v>
      </c>
      <c r="B24" s="107" t="s">
        <v>79</v>
      </c>
      <c r="C24" s="54" t="s">
        <v>8</v>
      </c>
    </row>
    <row r="25" spans="1:3" x14ac:dyDescent="0.2">
      <c r="A25" s="107" t="s">
        <v>536</v>
      </c>
      <c r="B25" s="107" t="s">
        <v>79</v>
      </c>
      <c r="C25" s="54" t="s">
        <v>175</v>
      </c>
    </row>
    <row r="26" spans="1:3" x14ac:dyDescent="0.2">
      <c r="A26" s="107" t="s">
        <v>537</v>
      </c>
      <c r="B26" s="107" t="s">
        <v>79</v>
      </c>
      <c r="C26" s="54" t="s">
        <v>32</v>
      </c>
    </row>
    <row r="27" spans="1:3" x14ac:dyDescent="0.2">
      <c r="A27" s="107" t="s">
        <v>538</v>
      </c>
      <c r="B27" s="107" t="s">
        <v>79</v>
      </c>
      <c r="C27" s="54" t="s">
        <v>273</v>
      </c>
    </row>
    <row r="28" spans="1:3" x14ac:dyDescent="0.2">
      <c r="A28" s="107" t="s">
        <v>539</v>
      </c>
      <c r="B28" s="107" t="s">
        <v>79</v>
      </c>
      <c r="C28" s="54" t="s">
        <v>17</v>
      </c>
    </row>
    <row r="29" spans="1:3" x14ac:dyDescent="0.2">
      <c r="A29" s="107" t="s">
        <v>540</v>
      </c>
      <c r="B29" s="107" t="s">
        <v>79</v>
      </c>
      <c r="C29" s="54" t="s">
        <v>57</v>
      </c>
    </row>
    <row r="30" spans="1:3" x14ac:dyDescent="0.2">
      <c r="A30" s="107" t="s">
        <v>541</v>
      </c>
      <c r="B30" s="107" t="s">
        <v>79</v>
      </c>
      <c r="C30" s="54" t="s">
        <v>11</v>
      </c>
    </row>
    <row r="31" spans="1:3" x14ac:dyDescent="0.2">
      <c r="A31" s="107" t="s">
        <v>542</v>
      </c>
      <c r="B31" s="107" t="s">
        <v>79</v>
      </c>
      <c r="C31" s="54" t="s">
        <v>35</v>
      </c>
    </row>
    <row r="32" spans="1:3" x14ac:dyDescent="0.2">
      <c r="A32" s="107" t="s">
        <v>543</v>
      </c>
      <c r="B32" s="107" t="s">
        <v>79</v>
      </c>
      <c r="C32" s="54" t="s">
        <v>190</v>
      </c>
    </row>
    <row r="33" spans="1:3" x14ac:dyDescent="0.2">
      <c r="A33" s="107" t="s">
        <v>544</v>
      </c>
      <c r="B33" s="107" t="s">
        <v>79</v>
      </c>
      <c r="C33" s="54" t="s">
        <v>2</v>
      </c>
    </row>
    <row r="34" spans="1:3" x14ac:dyDescent="0.2">
      <c r="A34" s="107" t="s">
        <v>545</v>
      </c>
      <c r="B34" s="107" t="s">
        <v>79</v>
      </c>
      <c r="C34" s="54" t="s">
        <v>41</v>
      </c>
    </row>
    <row r="35" spans="1:3" x14ac:dyDescent="0.2">
      <c r="A35" s="107" t="s">
        <v>546</v>
      </c>
      <c r="B35" s="107" t="s">
        <v>79</v>
      </c>
      <c r="C35" s="54" t="s">
        <v>32</v>
      </c>
    </row>
    <row r="36" spans="1:3" x14ac:dyDescent="0.2">
      <c r="A36" s="107" t="s">
        <v>547</v>
      </c>
      <c r="B36" s="107" t="s">
        <v>79</v>
      </c>
      <c r="C36" s="54" t="s">
        <v>311</v>
      </c>
    </row>
    <row r="37" spans="1:3" x14ac:dyDescent="0.2">
      <c r="A37" s="107" t="s">
        <v>548</v>
      </c>
      <c r="B37" s="107" t="s">
        <v>79</v>
      </c>
      <c r="C37" s="54" t="s">
        <v>14</v>
      </c>
    </row>
    <row r="38" spans="1:3" x14ac:dyDescent="0.2">
      <c r="A38" s="107" t="s">
        <v>549</v>
      </c>
      <c r="B38" s="107" t="s">
        <v>79</v>
      </c>
      <c r="C38" s="54" t="s">
        <v>47</v>
      </c>
    </row>
    <row r="39" spans="1:3" x14ac:dyDescent="0.2">
      <c r="A39" s="107" t="s">
        <v>550</v>
      </c>
      <c r="B39" s="107" t="s">
        <v>79</v>
      </c>
      <c r="C39" s="54" t="s">
        <v>35</v>
      </c>
    </row>
    <row r="40" spans="1:3" x14ac:dyDescent="0.2">
      <c r="A40" s="107" t="s">
        <v>551</v>
      </c>
      <c r="B40" s="107" t="s">
        <v>79</v>
      </c>
      <c r="C40" s="54" t="s">
        <v>273</v>
      </c>
    </row>
    <row r="41" spans="1:3" x14ac:dyDescent="0.2">
      <c r="A41" s="107" t="s">
        <v>552</v>
      </c>
      <c r="B41" s="107" t="s">
        <v>79</v>
      </c>
      <c r="C41" s="54" t="s">
        <v>73</v>
      </c>
    </row>
    <row r="42" spans="1:3" x14ac:dyDescent="0.2">
      <c r="A42" s="107" t="s">
        <v>553</v>
      </c>
      <c r="B42" s="107" t="s">
        <v>79</v>
      </c>
      <c r="C42" s="54" t="s">
        <v>49</v>
      </c>
    </row>
    <row r="43" spans="1:3" x14ac:dyDescent="0.2">
      <c r="A43" s="107" t="s">
        <v>554</v>
      </c>
      <c r="B43" s="107" t="s">
        <v>79</v>
      </c>
      <c r="C43" s="54" t="s">
        <v>137</v>
      </c>
    </row>
    <row r="44" spans="1:3" x14ac:dyDescent="0.2">
      <c r="A44" s="107" t="s">
        <v>555</v>
      </c>
      <c r="B44" s="107" t="s">
        <v>79</v>
      </c>
      <c r="C44" s="54" t="s">
        <v>190</v>
      </c>
    </row>
    <row r="45" spans="1:3" x14ac:dyDescent="0.2">
      <c r="A45" s="107" t="s">
        <v>556</v>
      </c>
      <c r="B45" s="107" t="s">
        <v>79</v>
      </c>
      <c r="C45" s="54" t="s">
        <v>47</v>
      </c>
    </row>
    <row r="46" spans="1:3" x14ac:dyDescent="0.2">
      <c r="A46" s="107" t="s">
        <v>557</v>
      </c>
      <c r="B46" s="107" t="s">
        <v>79</v>
      </c>
      <c r="C46" s="54" t="s">
        <v>62</v>
      </c>
    </row>
    <row r="47" spans="1:3" x14ac:dyDescent="0.2">
      <c r="A47" s="107" t="s">
        <v>558</v>
      </c>
      <c r="B47" s="107" t="s">
        <v>79</v>
      </c>
      <c r="C47" s="54" t="s">
        <v>206</v>
      </c>
    </row>
    <row r="48" spans="1:3" x14ac:dyDescent="0.2">
      <c r="A48" s="107" t="s">
        <v>559</v>
      </c>
      <c r="B48" s="107" t="s">
        <v>79</v>
      </c>
      <c r="C48" s="54" t="s">
        <v>2</v>
      </c>
    </row>
    <row r="49" spans="1:3" x14ac:dyDescent="0.2">
      <c r="A49" s="107" t="s">
        <v>560</v>
      </c>
      <c r="B49" s="107" t="s">
        <v>79</v>
      </c>
      <c r="C49" s="54" t="s">
        <v>14</v>
      </c>
    </row>
    <row r="50" spans="1:3" x14ac:dyDescent="0.2">
      <c r="A50" s="107" t="s">
        <v>561</v>
      </c>
      <c r="B50" s="107" t="s">
        <v>79</v>
      </c>
      <c r="C50" s="54" t="s">
        <v>68</v>
      </c>
    </row>
    <row r="51" spans="1:3" x14ac:dyDescent="0.2">
      <c r="A51" s="107" t="s">
        <v>562</v>
      </c>
      <c r="B51" s="107" t="s">
        <v>79</v>
      </c>
      <c r="C51" s="54" t="s">
        <v>37</v>
      </c>
    </row>
    <row r="52" spans="1:3" x14ac:dyDescent="0.2">
      <c r="A52" s="107" t="s">
        <v>563</v>
      </c>
      <c r="B52" s="107" t="s">
        <v>79</v>
      </c>
      <c r="C52" s="54" t="s">
        <v>145</v>
      </c>
    </row>
    <row r="53" spans="1:3" x14ac:dyDescent="0.2">
      <c r="A53" s="107" t="s">
        <v>564</v>
      </c>
      <c r="B53" s="107" t="s">
        <v>79</v>
      </c>
      <c r="C53" s="54" t="s">
        <v>175</v>
      </c>
    </row>
    <row r="54" spans="1:3" x14ac:dyDescent="0.2">
      <c r="A54" s="107" t="s">
        <v>565</v>
      </c>
      <c r="B54" s="107" t="s">
        <v>79</v>
      </c>
      <c r="C54" s="54" t="s">
        <v>11</v>
      </c>
    </row>
    <row r="55" spans="1:3" x14ac:dyDescent="0.2">
      <c r="A55" s="107" t="s">
        <v>566</v>
      </c>
      <c r="B55" s="107" t="s">
        <v>79</v>
      </c>
      <c r="C55" s="54" t="s">
        <v>11</v>
      </c>
    </row>
    <row r="56" spans="1:3" x14ac:dyDescent="0.2">
      <c r="A56" s="107" t="s">
        <v>567</v>
      </c>
      <c r="B56" s="107" t="s">
        <v>79</v>
      </c>
      <c r="C56" s="54" t="s">
        <v>37</v>
      </c>
    </row>
    <row r="57" spans="1:3" x14ac:dyDescent="0.2">
      <c r="A57" s="107" t="s">
        <v>568</v>
      </c>
      <c r="B57" s="107" t="s">
        <v>79</v>
      </c>
      <c r="C57" s="54" t="s">
        <v>64</v>
      </c>
    </row>
    <row r="58" spans="1:3" x14ac:dyDescent="0.2">
      <c r="A58" s="107" t="s">
        <v>569</v>
      </c>
      <c r="B58" s="107" t="s">
        <v>79</v>
      </c>
      <c r="C58" s="54" t="s">
        <v>47</v>
      </c>
    </row>
    <row r="59" spans="1:3" x14ac:dyDescent="0.2">
      <c r="A59" s="107" t="s">
        <v>570</v>
      </c>
      <c r="B59" s="107" t="s">
        <v>79</v>
      </c>
      <c r="C59" s="54" t="s">
        <v>5</v>
      </c>
    </row>
    <row r="60" spans="1:3" x14ac:dyDescent="0.2">
      <c r="A60" s="107" t="s">
        <v>571</v>
      </c>
      <c r="B60" s="107" t="s">
        <v>79</v>
      </c>
      <c r="C60" s="54" t="s">
        <v>47</v>
      </c>
    </row>
    <row r="61" spans="1:3" x14ac:dyDescent="0.2">
      <c r="A61" s="107" t="s">
        <v>572</v>
      </c>
      <c r="B61" s="107" t="s">
        <v>79</v>
      </c>
      <c r="C61" s="54" t="s">
        <v>211</v>
      </c>
    </row>
    <row r="62" spans="1:3" x14ac:dyDescent="0.2">
      <c r="A62" s="107" t="s">
        <v>573</v>
      </c>
      <c r="B62" s="107" t="s">
        <v>79</v>
      </c>
      <c r="C62" s="54" t="s">
        <v>335</v>
      </c>
    </row>
    <row r="63" spans="1:3" x14ac:dyDescent="0.2">
      <c r="A63" s="107" t="s">
        <v>574</v>
      </c>
      <c r="B63" s="107" t="s">
        <v>79</v>
      </c>
      <c r="C63" s="54" t="s">
        <v>27</v>
      </c>
    </row>
    <row r="64" spans="1:3" x14ac:dyDescent="0.2">
      <c r="A64" s="107" t="s">
        <v>575</v>
      </c>
      <c r="B64" s="107" t="s">
        <v>79</v>
      </c>
      <c r="C64" s="54" t="s">
        <v>266</v>
      </c>
    </row>
    <row r="65" spans="1:3" x14ac:dyDescent="0.2">
      <c r="A65" s="107" t="s">
        <v>576</v>
      </c>
      <c r="B65" s="107" t="s">
        <v>79</v>
      </c>
      <c r="C65" s="54" t="s">
        <v>54</v>
      </c>
    </row>
    <row r="66" spans="1:3" x14ac:dyDescent="0.2">
      <c r="A66" s="107" t="s">
        <v>577</v>
      </c>
      <c r="B66" s="107" t="s">
        <v>79</v>
      </c>
      <c r="C66" s="54" t="s">
        <v>14</v>
      </c>
    </row>
    <row r="67" spans="1:3" x14ac:dyDescent="0.2">
      <c r="A67" s="107" t="s">
        <v>578</v>
      </c>
      <c r="B67" s="107" t="s">
        <v>79</v>
      </c>
      <c r="C67" s="54" t="s">
        <v>49</v>
      </c>
    </row>
    <row r="68" spans="1:3" x14ac:dyDescent="0.2">
      <c r="A68" s="107" t="s">
        <v>579</v>
      </c>
      <c r="B68" s="107" t="s">
        <v>79</v>
      </c>
      <c r="C68" s="54" t="s">
        <v>44</v>
      </c>
    </row>
    <row r="69" spans="1:3" x14ac:dyDescent="0.2">
      <c r="A69" s="107" t="s">
        <v>580</v>
      </c>
      <c r="B69" s="107" t="s">
        <v>79</v>
      </c>
      <c r="C69" s="54" t="s">
        <v>32</v>
      </c>
    </row>
    <row r="70" spans="1:3" x14ac:dyDescent="0.2">
      <c r="A70" s="107" t="s">
        <v>581</v>
      </c>
      <c r="B70" s="107" t="s">
        <v>79</v>
      </c>
      <c r="C70" s="54" t="s">
        <v>273</v>
      </c>
    </row>
    <row r="71" spans="1:3" x14ac:dyDescent="0.2">
      <c r="A71" s="107" t="s">
        <v>582</v>
      </c>
      <c r="B71" s="107" t="s">
        <v>79</v>
      </c>
      <c r="C71" s="54" t="s">
        <v>49</v>
      </c>
    </row>
    <row r="72" spans="1:3" x14ac:dyDescent="0.2">
      <c r="A72" s="107" t="s">
        <v>583</v>
      </c>
      <c r="B72" s="107" t="s">
        <v>79</v>
      </c>
      <c r="C72" s="54" t="s">
        <v>47</v>
      </c>
    </row>
    <row r="73" spans="1:3" x14ac:dyDescent="0.2">
      <c r="A73" s="107" t="s">
        <v>584</v>
      </c>
      <c r="B73" s="107" t="s">
        <v>79</v>
      </c>
      <c r="C73" s="54" t="s">
        <v>22</v>
      </c>
    </row>
    <row r="74" spans="1:3" x14ac:dyDescent="0.2">
      <c r="A74" s="107" t="s">
        <v>585</v>
      </c>
      <c r="B74" s="107" t="s">
        <v>79</v>
      </c>
      <c r="C74" s="54" t="s">
        <v>78</v>
      </c>
    </row>
    <row r="75" spans="1:3" x14ac:dyDescent="0.2">
      <c r="A75" s="107" t="s">
        <v>586</v>
      </c>
      <c r="B75" s="107" t="s">
        <v>79</v>
      </c>
      <c r="C75" s="54" t="s">
        <v>49</v>
      </c>
    </row>
    <row r="76" spans="1:3" x14ac:dyDescent="0.2">
      <c r="A76" s="107" t="s">
        <v>587</v>
      </c>
      <c r="B76" s="107" t="s">
        <v>79</v>
      </c>
      <c r="C76" s="54" t="s">
        <v>60</v>
      </c>
    </row>
    <row r="77" spans="1:3" x14ac:dyDescent="0.2">
      <c r="A77" s="107" t="s">
        <v>588</v>
      </c>
      <c r="B77" s="107" t="s">
        <v>79</v>
      </c>
      <c r="C77" s="54" t="s">
        <v>137</v>
      </c>
    </row>
    <row r="78" spans="1:3" x14ac:dyDescent="0.2">
      <c r="A78" s="107" t="s">
        <v>589</v>
      </c>
      <c r="B78" s="107" t="s">
        <v>79</v>
      </c>
      <c r="C78" s="54" t="s">
        <v>52</v>
      </c>
    </row>
    <row r="79" spans="1:3" x14ac:dyDescent="0.2">
      <c r="A79" s="107" t="s">
        <v>590</v>
      </c>
      <c r="B79" s="107" t="s">
        <v>79</v>
      </c>
      <c r="C79" s="54" t="s">
        <v>47</v>
      </c>
    </row>
    <row r="80" spans="1:3" x14ac:dyDescent="0.2">
      <c r="A80" s="107" t="s">
        <v>591</v>
      </c>
      <c r="B80" s="107" t="s">
        <v>79</v>
      </c>
      <c r="C80" s="54" t="s">
        <v>57</v>
      </c>
    </row>
    <row r="81" spans="1:3" x14ac:dyDescent="0.2">
      <c r="A81" s="107" t="s">
        <v>592</v>
      </c>
      <c r="B81" s="107" t="s">
        <v>79</v>
      </c>
      <c r="C81" s="54" t="s">
        <v>2</v>
      </c>
    </row>
    <row r="82" spans="1:3" x14ac:dyDescent="0.2">
      <c r="A82" s="107" t="s">
        <v>593</v>
      </c>
      <c r="B82" s="107" t="s">
        <v>79</v>
      </c>
      <c r="C82" s="54" t="s">
        <v>11</v>
      </c>
    </row>
    <row r="83" spans="1:3" x14ac:dyDescent="0.2">
      <c r="A83" s="107" t="s">
        <v>594</v>
      </c>
      <c r="B83" s="107" t="s">
        <v>79</v>
      </c>
      <c r="C83" s="54" t="s">
        <v>17</v>
      </c>
    </row>
    <row r="84" spans="1:3" x14ac:dyDescent="0.2">
      <c r="A84" s="107" t="s">
        <v>595</v>
      </c>
      <c r="B84" s="107" t="s">
        <v>79</v>
      </c>
      <c r="C84" s="54" t="s">
        <v>27</v>
      </c>
    </row>
    <row r="85" spans="1:3" x14ac:dyDescent="0.2">
      <c r="A85" s="107" t="s">
        <v>596</v>
      </c>
      <c r="B85" s="107" t="s">
        <v>79</v>
      </c>
      <c r="C85" s="54" t="s">
        <v>60</v>
      </c>
    </row>
    <row r="86" spans="1:3" x14ac:dyDescent="0.2">
      <c r="A86" s="107" t="s">
        <v>597</v>
      </c>
      <c r="B86" s="107" t="s">
        <v>79</v>
      </c>
      <c r="C86" s="54" t="s">
        <v>5</v>
      </c>
    </row>
    <row r="87" spans="1:3" x14ac:dyDescent="0.2">
      <c r="A87" s="107" t="s">
        <v>598</v>
      </c>
      <c r="B87" s="107" t="s">
        <v>79</v>
      </c>
      <c r="C87" s="54" t="s">
        <v>35</v>
      </c>
    </row>
    <row r="88" spans="1:3" x14ac:dyDescent="0.2">
      <c r="A88" s="107" t="s">
        <v>599</v>
      </c>
      <c r="B88" s="107" t="s">
        <v>79</v>
      </c>
      <c r="C88" s="54" t="s">
        <v>220</v>
      </c>
    </row>
    <row r="89" spans="1:3" x14ac:dyDescent="0.2">
      <c r="A89" s="107" t="s">
        <v>600</v>
      </c>
      <c r="B89" s="107" t="s">
        <v>79</v>
      </c>
      <c r="C89" s="54" t="s">
        <v>66</v>
      </c>
    </row>
    <row r="90" spans="1:3" x14ac:dyDescent="0.2">
      <c r="A90" s="107" t="s">
        <v>601</v>
      </c>
      <c r="B90" s="107" t="s">
        <v>79</v>
      </c>
      <c r="C90" s="54" t="s">
        <v>41</v>
      </c>
    </row>
    <row r="91" spans="1:3" x14ac:dyDescent="0.2">
      <c r="A91" s="107" t="s">
        <v>602</v>
      </c>
      <c r="B91" s="107" t="s">
        <v>79</v>
      </c>
      <c r="C91" s="54" t="s">
        <v>30</v>
      </c>
    </row>
    <row r="92" spans="1:3" x14ac:dyDescent="0.2">
      <c r="A92" s="107" t="s">
        <v>603</v>
      </c>
      <c r="B92" s="107" t="s">
        <v>79</v>
      </c>
      <c r="C92" s="54" t="s">
        <v>145</v>
      </c>
    </row>
    <row r="93" spans="1:3" x14ac:dyDescent="0.2">
      <c r="A93" s="107" t="s">
        <v>604</v>
      </c>
      <c r="B93" s="107" t="s">
        <v>79</v>
      </c>
      <c r="C93" s="54" t="s">
        <v>27</v>
      </c>
    </row>
    <row r="94" spans="1:3" x14ac:dyDescent="0.2">
      <c r="A94" s="107" t="s">
        <v>605</v>
      </c>
      <c r="B94" s="107" t="s">
        <v>79</v>
      </c>
      <c r="C94" s="54" t="s">
        <v>22</v>
      </c>
    </row>
    <row r="95" spans="1:3" x14ac:dyDescent="0.2">
      <c r="A95" s="107" t="s">
        <v>606</v>
      </c>
      <c r="B95" s="107" t="s">
        <v>79</v>
      </c>
      <c r="C95" s="54" t="s">
        <v>175</v>
      </c>
    </row>
    <row r="96" spans="1:3" x14ac:dyDescent="0.2">
      <c r="A96" s="107" t="s">
        <v>607</v>
      </c>
      <c r="B96" s="107" t="s">
        <v>79</v>
      </c>
      <c r="C96" s="54" t="s">
        <v>17</v>
      </c>
    </row>
    <row r="97" spans="1:3" x14ac:dyDescent="0.2">
      <c r="A97" s="107" t="s">
        <v>608</v>
      </c>
      <c r="B97" s="107" t="s">
        <v>79</v>
      </c>
      <c r="C97" s="54" t="s">
        <v>220</v>
      </c>
    </row>
    <row r="98" spans="1:3" x14ac:dyDescent="0.2">
      <c r="A98" s="107" t="s">
        <v>609</v>
      </c>
      <c r="B98" s="107" t="s">
        <v>79</v>
      </c>
      <c r="C98" s="54" t="s">
        <v>73</v>
      </c>
    </row>
    <row r="99" spans="1:3" x14ac:dyDescent="0.2">
      <c r="A99" s="107" t="s">
        <v>610</v>
      </c>
      <c r="B99" s="107" t="s">
        <v>79</v>
      </c>
      <c r="C99" s="54" t="s">
        <v>62</v>
      </c>
    </row>
    <row r="100" spans="1:3" x14ac:dyDescent="0.2">
      <c r="A100" s="107" t="s">
        <v>611</v>
      </c>
      <c r="B100" s="107" t="s">
        <v>79</v>
      </c>
      <c r="C100" s="54" t="s">
        <v>190</v>
      </c>
    </row>
    <row r="101" spans="1:3" x14ac:dyDescent="0.2">
      <c r="A101" s="107" t="s">
        <v>612</v>
      </c>
      <c r="B101" s="107" t="s">
        <v>79</v>
      </c>
      <c r="C101" s="54" t="s">
        <v>2</v>
      </c>
    </row>
    <row r="102" spans="1:3" x14ac:dyDescent="0.2">
      <c r="A102" s="107" t="s">
        <v>613</v>
      </c>
      <c r="B102" s="107" t="s">
        <v>79</v>
      </c>
      <c r="C102" s="54" t="s">
        <v>37</v>
      </c>
    </row>
    <row r="103" spans="1:3" x14ac:dyDescent="0.2">
      <c r="A103" s="107" t="s">
        <v>614</v>
      </c>
      <c r="B103" s="107" t="s">
        <v>79</v>
      </c>
      <c r="C103" s="54" t="s">
        <v>19</v>
      </c>
    </row>
    <row r="104" spans="1:3" x14ac:dyDescent="0.2">
      <c r="A104" s="107" t="s">
        <v>615</v>
      </c>
      <c r="B104" s="107" t="s">
        <v>79</v>
      </c>
      <c r="C104" s="54" t="s">
        <v>37</v>
      </c>
    </row>
    <row r="105" spans="1:3" x14ac:dyDescent="0.2">
      <c r="A105" s="107" t="s">
        <v>616</v>
      </c>
      <c r="B105" s="107" t="s">
        <v>79</v>
      </c>
      <c r="C105" s="54" t="s">
        <v>14</v>
      </c>
    </row>
    <row r="106" spans="1:3" x14ac:dyDescent="0.2">
      <c r="A106" s="107" t="s">
        <v>617</v>
      </c>
      <c r="B106" s="107" t="s">
        <v>79</v>
      </c>
      <c r="C106" s="54" t="s">
        <v>44</v>
      </c>
    </row>
    <row r="107" spans="1:3" x14ac:dyDescent="0.2">
      <c r="A107" s="107" t="s">
        <v>618</v>
      </c>
      <c r="B107" s="107" t="s">
        <v>79</v>
      </c>
      <c r="C107" s="54" t="s">
        <v>35</v>
      </c>
    </row>
    <row r="108" spans="1:3" x14ac:dyDescent="0.2">
      <c r="A108" s="107" t="s">
        <v>619</v>
      </c>
      <c r="B108" s="107" t="s">
        <v>79</v>
      </c>
      <c r="C108" s="54" t="s">
        <v>27</v>
      </c>
    </row>
    <row r="109" spans="1:3" x14ac:dyDescent="0.2">
      <c r="A109" s="107" t="s">
        <v>620</v>
      </c>
      <c r="B109" s="107" t="s">
        <v>79</v>
      </c>
      <c r="C109" s="54" t="s">
        <v>39</v>
      </c>
    </row>
    <row r="110" spans="1:3" x14ac:dyDescent="0.2">
      <c r="A110" s="107" t="s">
        <v>621</v>
      </c>
      <c r="B110" s="107" t="s">
        <v>79</v>
      </c>
      <c r="C110" s="54" t="s">
        <v>22</v>
      </c>
    </row>
    <row r="111" spans="1:3" x14ac:dyDescent="0.2">
      <c r="A111" s="107" t="s">
        <v>622</v>
      </c>
      <c r="B111" s="107" t="s">
        <v>79</v>
      </c>
      <c r="C111" s="54" t="s">
        <v>211</v>
      </c>
    </row>
    <row r="112" spans="1:3" x14ac:dyDescent="0.2">
      <c r="A112" s="107" t="s">
        <v>623</v>
      </c>
      <c r="B112" s="107" t="s">
        <v>79</v>
      </c>
      <c r="C112" s="54" t="s">
        <v>35</v>
      </c>
    </row>
    <row r="113" spans="1:3" x14ac:dyDescent="0.2">
      <c r="A113" s="107" t="s">
        <v>624</v>
      </c>
      <c r="B113" s="107" t="s">
        <v>79</v>
      </c>
      <c r="C113" s="54" t="s">
        <v>41</v>
      </c>
    </row>
    <row r="114" spans="1:3" x14ac:dyDescent="0.2">
      <c r="A114" s="107" t="s">
        <v>625</v>
      </c>
      <c r="B114" s="107" t="s">
        <v>79</v>
      </c>
      <c r="C114" s="54" t="s">
        <v>5</v>
      </c>
    </row>
    <row r="115" spans="1:3" x14ac:dyDescent="0.2">
      <c r="A115" s="107" t="s">
        <v>626</v>
      </c>
      <c r="B115" s="107" t="s">
        <v>79</v>
      </c>
      <c r="C115" s="54" t="s">
        <v>35</v>
      </c>
    </row>
    <row r="116" spans="1:3" x14ac:dyDescent="0.2">
      <c r="A116" s="107" t="s">
        <v>627</v>
      </c>
      <c r="B116" s="107" t="s">
        <v>79</v>
      </c>
      <c r="C116" s="54" t="s">
        <v>76</v>
      </c>
    </row>
    <row r="117" spans="1:3" x14ac:dyDescent="0.2">
      <c r="A117" s="107" t="s">
        <v>628</v>
      </c>
      <c r="B117" s="107" t="s">
        <v>79</v>
      </c>
      <c r="C117" s="54" t="s">
        <v>220</v>
      </c>
    </row>
    <row r="118" spans="1:3" x14ac:dyDescent="0.2">
      <c r="A118" s="107" t="s">
        <v>629</v>
      </c>
      <c r="B118" s="107" t="s">
        <v>79</v>
      </c>
      <c r="C118" s="54" t="s">
        <v>206</v>
      </c>
    </row>
    <row r="119" spans="1:3" x14ac:dyDescent="0.2">
      <c r="A119" s="107" t="s">
        <v>630</v>
      </c>
      <c r="B119" s="107" t="s">
        <v>79</v>
      </c>
      <c r="C119" s="54" t="s">
        <v>47</v>
      </c>
    </row>
    <row r="120" spans="1:3" x14ac:dyDescent="0.2">
      <c r="A120" s="107" t="s">
        <v>631</v>
      </c>
      <c r="B120" s="107" t="s">
        <v>79</v>
      </c>
      <c r="C120" s="54" t="s">
        <v>32</v>
      </c>
    </row>
    <row r="121" spans="1:3" x14ac:dyDescent="0.2">
      <c r="A121" s="107" t="s">
        <v>632</v>
      </c>
      <c r="B121" s="107" t="s">
        <v>79</v>
      </c>
      <c r="C121" s="54" t="s">
        <v>27</v>
      </c>
    </row>
    <row r="122" spans="1:3" x14ac:dyDescent="0.2">
      <c r="A122" s="107" t="s">
        <v>633</v>
      </c>
      <c r="B122" s="107" t="s">
        <v>79</v>
      </c>
      <c r="C122" s="54" t="s">
        <v>5</v>
      </c>
    </row>
    <row r="123" spans="1:3" x14ac:dyDescent="0.2">
      <c r="A123" s="107" t="s">
        <v>634</v>
      </c>
      <c r="B123" s="107" t="s">
        <v>79</v>
      </c>
      <c r="C123" s="54" t="s">
        <v>220</v>
      </c>
    </row>
    <row r="124" spans="1:3" x14ac:dyDescent="0.2">
      <c r="A124" s="107" t="s">
        <v>635</v>
      </c>
      <c r="B124" s="107" t="s">
        <v>79</v>
      </c>
      <c r="C124" s="54" t="s">
        <v>206</v>
      </c>
    </row>
    <row r="125" spans="1:3" x14ac:dyDescent="0.2">
      <c r="A125" s="107" t="s">
        <v>90</v>
      </c>
      <c r="B125" s="107" t="s">
        <v>79</v>
      </c>
      <c r="C125" s="54" t="s">
        <v>266</v>
      </c>
    </row>
    <row r="126" spans="1:3" x14ac:dyDescent="0.2">
      <c r="A126" s="107" t="s">
        <v>636</v>
      </c>
      <c r="B126" s="107" t="s">
        <v>79</v>
      </c>
      <c r="C126" s="54" t="s">
        <v>266</v>
      </c>
    </row>
    <row r="127" spans="1:3" x14ac:dyDescent="0.2">
      <c r="A127" s="107" t="s">
        <v>637</v>
      </c>
      <c r="B127" s="107" t="s">
        <v>79</v>
      </c>
      <c r="C127" s="54" t="s">
        <v>266</v>
      </c>
    </row>
    <row r="128" spans="1:3" x14ac:dyDescent="0.2">
      <c r="A128" s="107" t="s">
        <v>638</v>
      </c>
      <c r="B128" s="107" t="s">
        <v>79</v>
      </c>
      <c r="C128" s="54" t="s">
        <v>44</v>
      </c>
    </row>
    <row r="129" spans="1:3" x14ac:dyDescent="0.2">
      <c r="A129" s="107" t="s">
        <v>639</v>
      </c>
      <c r="B129" s="107" t="s">
        <v>79</v>
      </c>
      <c r="C129" s="54" t="s">
        <v>44</v>
      </c>
    </row>
    <row r="130" spans="1:3" x14ac:dyDescent="0.2">
      <c r="A130" s="107" t="s">
        <v>640</v>
      </c>
      <c r="B130" s="107" t="s">
        <v>79</v>
      </c>
      <c r="C130" s="54" t="s">
        <v>266</v>
      </c>
    </row>
    <row r="131" spans="1:3" x14ac:dyDescent="0.2">
      <c r="A131" s="107" t="s">
        <v>641</v>
      </c>
      <c r="B131" s="107" t="s">
        <v>79</v>
      </c>
      <c r="C131" s="54" t="s">
        <v>311</v>
      </c>
    </row>
    <row r="132" spans="1:3" x14ac:dyDescent="0.2">
      <c r="A132" s="107" t="s">
        <v>642</v>
      </c>
      <c r="B132" s="107" t="s">
        <v>79</v>
      </c>
      <c r="C132" s="54" t="s">
        <v>211</v>
      </c>
    </row>
    <row r="133" spans="1:3" x14ac:dyDescent="0.2">
      <c r="A133" s="107" t="s">
        <v>643</v>
      </c>
      <c r="B133" s="107" t="s">
        <v>79</v>
      </c>
      <c r="C133" s="54" t="s">
        <v>311</v>
      </c>
    </row>
    <row r="134" spans="1:3" x14ac:dyDescent="0.2">
      <c r="A134" s="107" t="s">
        <v>644</v>
      </c>
      <c r="B134" s="107" t="s">
        <v>79</v>
      </c>
      <c r="C134" s="54" t="s">
        <v>211</v>
      </c>
    </row>
    <row r="135" spans="1:3" x14ac:dyDescent="0.2">
      <c r="A135" s="107" t="s">
        <v>645</v>
      </c>
      <c r="B135" s="107" t="s">
        <v>79</v>
      </c>
      <c r="C135" s="54" t="s">
        <v>11</v>
      </c>
    </row>
    <row r="136" spans="1:3" x14ac:dyDescent="0.2">
      <c r="A136" s="107" t="s">
        <v>646</v>
      </c>
      <c r="B136" s="107" t="s">
        <v>79</v>
      </c>
      <c r="C136" s="54" t="s">
        <v>41</v>
      </c>
    </row>
    <row r="137" spans="1:3" x14ac:dyDescent="0.2">
      <c r="A137" s="107" t="s">
        <v>647</v>
      </c>
      <c r="B137" s="107" t="s">
        <v>79</v>
      </c>
      <c r="C137" s="54" t="s">
        <v>57</v>
      </c>
    </row>
    <row r="138" spans="1:3" x14ac:dyDescent="0.2">
      <c r="A138" s="107" t="s">
        <v>648</v>
      </c>
      <c r="B138" s="107" t="s">
        <v>79</v>
      </c>
      <c r="C138" s="54" t="s">
        <v>266</v>
      </c>
    </row>
    <row r="139" spans="1:3" x14ac:dyDescent="0.2">
      <c r="A139" s="107" t="s">
        <v>649</v>
      </c>
      <c r="B139" s="107" t="s">
        <v>79</v>
      </c>
      <c r="C139" s="54" t="s">
        <v>273</v>
      </c>
    </row>
    <row r="140" spans="1:3" x14ac:dyDescent="0.2">
      <c r="A140" s="107" t="s">
        <v>650</v>
      </c>
      <c r="B140" s="107" t="s">
        <v>79</v>
      </c>
      <c r="C140" s="54" t="s">
        <v>8</v>
      </c>
    </row>
    <row r="141" spans="1:3" x14ac:dyDescent="0.2">
      <c r="A141" s="107" t="s">
        <v>651</v>
      </c>
      <c r="B141" s="107" t="s">
        <v>79</v>
      </c>
      <c r="C141" s="54" t="s">
        <v>288</v>
      </c>
    </row>
    <row r="142" spans="1:3" x14ac:dyDescent="0.2">
      <c r="A142" s="107" t="s">
        <v>652</v>
      </c>
      <c r="B142" s="107" t="s">
        <v>79</v>
      </c>
      <c r="C142" s="54" t="s">
        <v>5</v>
      </c>
    </row>
    <row r="143" spans="1:3" x14ac:dyDescent="0.2">
      <c r="A143" s="107" t="s">
        <v>653</v>
      </c>
      <c r="B143" s="107" t="s">
        <v>79</v>
      </c>
      <c r="C143" s="54" t="s">
        <v>25</v>
      </c>
    </row>
    <row r="144" spans="1:3" x14ac:dyDescent="0.2">
      <c r="A144" s="107" t="s">
        <v>654</v>
      </c>
      <c r="B144" s="107" t="s">
        <v>79</v>
      </c>
      <c r="C144" s="54" t="s">
        <v>137</v>
      </c>
    </row>
    <row r="145" spans="1:3" x14ac:dyDescent="0.2">
      <c r="A145" s="107" t="s">
        <v>655</v>
      </c>
      <c r="B145" s="107" t="s">
        <v>79</v>
      </c>
      <c r="C145" s="54" t="s">
        <v>206</v>
      </c>
    </row>
    <row r="146" spans="1:3" x14ac:dyDescent="0.2">
      <c r="A146" s="107" t="s">
        <v>656</v>
      </c>
      <c r="B146" s="107" t="s">
        <v>79</v>
      </c>
      <c r="C146" s="54" t="s">
        <v>14</v>
      </c>
    </row>
    <row r="147" spans="1:3" x14ac:dyDescent="0.2">
      <c r="A147" s="107" t="s">
        <v>657</v>
      </c>
      <c r="B147" s="107" t="s">
        <v>79</v>
      </c>
      <c r="C147" s="54" t="s">
        <v>220</v>
      </c>
    </row>
    <row r="148" spans="1:3" x14ac:dyDescent="0.2">
      <c r="A148" s="107" t="s">
        <v>658</v>
      </c>
      <c r="B148" s="107" t="s">
        <v>79</v>
      </c>
      <c r="C148" s="54" t="s">
        <v>73</v>
      </c>
    </row>
    <row r="149" spans="1:3" x14ac:dyDescent="0.2">
      <c r="A149" s="107" t="s">
        <v>659</v>
      </c>
      <c r="B149" s="107" t="s">
        <v>79</v>
      </c>
      <c r="C149" s="54" t="s">
        <v>175</v>
      </c>
    </row>
    <row r="150" spans="1:3" x14ac:dyDescent="0.2">
      <c r="A150" s="107" t="s">
        <v>660</v>
      </c>
      <c r="B150" s="107" t="s">
        <v>79</v>
      </c>
      <c r="C150" s="54" t="s">
        <v>52</v>
      </c>
    </row>
    <row r="151" spans="1:3" x14ac:dyDescent="0.2">
      <c r="A151" s="107" t="s">
        <v>661</v>
      </c>
      <c r="B151" s="107" t="s">
        <v>79</v>
      </c>
      <c r="C151" s="54" t="s">
        <v>37</v>
      </c>
    </row>
    <row r="152" spans="1:3" x14ac:dyDescent="0.2">
      <c r="A152" s="107" t="s">
        <v>662</v>
      </c>
      <c r="B152" s="107" t="s">
        <v>79</v>
      </c>
      <c r="C152" s="54" t="s">
        <v>57</v>
      </c>
    </row>
    <row r="153" spans="1:3" x14ac:dyDescent="0.2">
      <c r="A153" s="107" t="s">
        <v>663</v>
      </c>
      <c r="B153" s="107" t="s">
        <v>79</v>
      </c>
      <c r="C153" s="54" t="s">
        <v>187</v>
      </c>
    </row>
    <row r="154" spans="1:3" x14ac:dyDescent="0.2">
      <c r="A154" s="107" t="s">
        <v>664</v>
      </c>
      <c r="B154" s="107" t="s">
        <v>79</v>
      </c>
      <c r="C154" s="54" t="s">
        <v>266</v>
      </c>
    </row>
    <row r="155" spans="1:3" x14ac:dyDescent="0.2">
      <c r="A155" s="107" t="s">
        <v>665</v>
      </c>
      <c r="B155" s="107" t="s">
        <v>79</v>
      </c>
      <c r="C155" s="54" t="s">
        <v>39</v>
      </c>
    </row>
    <row r="156" spans="1:3" x14ac:dyDescent="0.2">
      <c r="A156" s="107" t="s">
        <v>666</v>
      </c>
      <c r="B156" s="107" t="s">
        <v>79</v>
      </c>
      <c r="C156" s="54" t="s">
        <v>19</v>
      </c>
    </row>
    <row r="157" spans="1:3" x14ac:dyDescent="0.2">
      <c r="A157" s="107" t="s">
        <v>667</v>
      </c>
      <c r="B157" s="107" t="s">
        <v>79</v>
      </c>
      <c r="C157" s="54" t="s">
        <v>30</v>
      </c>
    </row>
    <row r="158" spans="1:3" x14ac:dyDescent="0.2">
      <c r="A158" s="107" t="s">
        <v>668</v>
      </c>
      <c r="B158" s="107" t="s">
        <v>79</v>
      </c>
      <c r="C158" s="54" t="s">
        <v>145</v>
      </c>
    </row>
    <row r="159" spans="1:3" x14ac:dyDescent="0.2">
      <c r="A159" s="107" t="s">
        <v>669</v>
      </c>
      <c r="B159" s="107" t="s">
        <v>79</v>
      </c>
      <c r="C159" s="54" t="s">
        <v>62</v>
      </c>
    </row>
    <row r="160" spans="1:3" x14ac:dyDescent="0.2">
      <c r="A160" s="107" t="s">
        <v>670</v>
      </c>
      <c r="B160" s="107" t="s">
        <v>79</v>
      </c>
      <c r="C160" s="54" t="s">
        <v>44</v>
      </c>
    </row>
    <row r="161" spans="1:3" x14ac:dyDescent="0.2">
      <c r="A161" s="107" t="s">
        <v>671</v>
      </c>
      <c r="B161" s="107" t="s">
        <v>79</v>
      </c>
      <c r="C161" s="54" t="s">
        <v>73</v>
      </c>
    </row>
    <row r="162" spans="1:3" x14ac:dyDescent="0.2">
      <c r="A162" s="107" t="s">
        <v>672</v>
      </c>
      <c r="B162" s="107" t="s">
        <v>79</v>
      </c>
      <c r="C162" s="54" t="s">
        <v>32</v>
      </c>
    </row>
    <row r="163" spans="1:3" x14ac:dyDescent="0.2">
      <c r="A163" s="107" t="s">
        <v>673</v>
      </c>
      <c r="B163" s="107" t="s">
        <v>79</v>
      </c>
      <c r="C163" s="54" t="s">
        <v>211</v>
      </c>
    </row>
    <row r="164" spans="1:3" x14ac:dyDescent="0.2">
      <c r="A164" s="107" t="s">
        <v>674</v>
      </c>
      <c r="B164" s="107" t="s">
        <v>79</v>
      </c>
      <c r="C164" s="54" t="s">
        <v>8</v>
      </c>
    </row>
    <row r="165" spans="1:3" x14ac:dyDescent="0.2">
      <c r="A165" s="107" t="s">
        <v>675</v>
      </c>
      <c r="B165" s="107" t="s">
        <v>79</v>
      </c>
      <c r="C165" s="54" t="s">
        <v>190</v>
      </c>
    </row>
    <row r="166" spans="1:3" x14ac:dyDescent="0.2">
      <c r="A166" s="107" t="s">
        <v>676</v>
      </c>
      <c r="B166" s="107" t="s">
        <v>79</v>
      </c>
      <c r="C166" s="54" t="s">
        <v>273</v>
      </c>
    </row>
    <row r="167" spans="1:3" x14ac:dyDescent="0.2">
      <c r="A167" s="107" t="s">
        <v>677</v>
      </c>
      <c r="B167" s="107" t="s">
        <v>79</v>
      </c>
      <c r="C167" s="54" t="s">
        <v>211</v>
      </c>
    </row>
    <row r="168" spans="1:3" x14ac:dyDescent="0.2">
      <c r="A168" s="107" t="s">
        <v>678</v>
      </c>
      <c r="B168" s="107" t="s">
        <v>79</v>
      </c>
      <c r="C168" s="54" t="s">
        <v>187</v>
      </c>
    </row>
    <row r="169" spans="1:3" x14ac:dyDescent="0.2">
      <c r="A169" s="107" t="s">
        <v>679</v>
      </c>
      <c r="B169" s="107" t="s">
        <v>79</v>
      </c>
      <c r="C169" s="54" t="s">
        <v>57</v>
      </c>
    </row>
    <row r="170" spans="1:3" x14ac:dyDescent="0.2">
      <c r="A170" s="107" t="s">
        <v>680</v>
      </c>
      <c r="B170" s="107" t="s">
        <v>79</v>
      </c>
      <c r="C170" s="54" t="s">
        <v>54</v>
      </c>
    </row>
    <row r="171" spans="1:3" x14ac:dyDescent="0.2">
      <c r="A171" s="107" t="s">
        <v>681</v>
      </c>
      <c r="B171" s="107" t="s">
        <v>79</v>
      </c>
      <c r="C171" s="54" t="s">
        <v>39</v>
      </c>
    </row>
    <row r="172" spans="1:3" x14ac:dyDescent="0.2">
      <c r="A172" s="107" t="s">
        <v>682</v>
      </c>
      <c r="B172" s="107" t="s">
        <v>79</v>
      </c>
      <c r="C172" s="54" t="s">
        <v>35</v>
      </c>
    </row>
    <row r="173" spans="1:3" x14ac:dyDescent="0.2">
      <c r="A173" s="107" t="s">
        <v>683</v>
      </c>
      <c r="B173" s="107" t="s">
        <v>79</v>
      </c>
      <c r="C173" s="54" t="s">
        <v>39</v>
      </c>
    </row>
    <row r="174" spans="1:3" x14ac:dyDescent="0.2">
      <c r="A174" s="107" t="s">
        <v>684</v>
      </c>
      <c r="B174" s="107" t="s">
        <v>79</v>
      </c>
      <c r="C174" s="54" t="s">
        <v>137</v>
      </c>
    </row>
    <row r="175" spans="1:3" x14ac:dyDescent="0.2">
      <c r="A175" s="107" t="s">
        <v>685</v>
      </c>
      <c r="B175" s="107" t="s">
        <v>79</v>
      </c>
      <c r="C175" s="54" t="s">
        <v>44</v>
      </c>
    </row>
    <row r="176" spans="1:3" x14ac:dyDescent="0.2">
      <c r="A176" s="107" t="s">
        <v>686</v>
      </c>
      <c r="B176" s="107" t="s">
        <v>79</v>
      </c>
      <c r="C176" s="54" t="s">
        <v>211</v>
      </c>
    </row>
    <row r="177" spans="1:3" x14ac:dyDescent="0.2">
      <c r="A177" s="107" t="s">
        <v>687</v>
      </c>
      <c r="B177" s="107" t="s">
        <v>79</v>
      </c>
      <c r="C177" s="54" t="s">
        <v>62</v>
      </c>
    </row>
    <row r="178" spans="1:3" x14ac:dyDescent="0.2">
      <c r="A178" s="107" t="s">
        <v>688</v>
      </c>
      <c r="B178" s="107" t="s">
        <v>79</v>
      </c>
      <c r="C178" s="54" t="s">
        <v>220</v>
      </c>
    </row>
    <row r="179" spans="1:3" x14ac:dyDescent="0.2">
      <c r="A179" s="107" t="s">
        <v>689</v>
      </c>
      <c r="B179" s="107" t="s">
        <v>79</v>
      </c>
      <c r="C179" s="54" t="s">
        <v>175</v>
      </c>
    </row>
    <row r="180" spans="1:3" x14ac:dyDescent="0.2">
      <c r="A180" s="107" t="s">
        <v>690</v>
      </c>
      <c r="B180" s="107" t="s">
        <v>79</v>
      </c>
      <c r="C180" s="54" t="s">
        <v>288</v>
      </c>
    </row>
    <row r="181" spans="1:3" x14ac:dyDescent="0.2">
      <c r="A181" s="107" t="s">
        <v>691</v>
      </c>
      <c r="B181" s="107" t="s">
        <v>79</v>
      </c>
      <c r="C181" s="54" t="s">
        <v>266</v>
      </c>
    </row>
    <row r="182" spans="1:3" x14ac:dyDescent="0.2">
      <c r="A182" s="107" t="s">
        <v>692</v>
      </c>
      <c r="B182" s="107" t="s">
        <v>79</v>
      </c>
      <c r="C182" s="54" t="s">
        <v>8</v>
      </c>
    </row>
    <row r="183" spans="1:3" x14ac:dyDescent="0.2">
      <c r="A183" s="107" t="s">
        <v>693</v>
      </c>
      <c r="B183" s="107" t="s">
        <v>79</v>
      </c>
      <c r="C183" s="54" t="s">
        <v>52</v>
      </c>
    </row>
    <row r="184" spans="1:3" x14ac:dyDescent="0.2">
      <c r="A184" s="107" t="s">
        <v>694</v>
      </c>
      <c r="B184" s="107" t="s">
        <v>79</v>
      </c>
      <c r="C184" s="54" t="s">
        <v>17</v>
      </c>
    </row>
    <row r="185" spans="1:3" x14ac:dyDescent="0.2">
      <c r="A185" s="107" t="s">
        <v>695</v>
      </c>
      <c r="B185" s="107" t="s">
        <v>79</v>
      </c>
      <c r="C185" s="54" t="s">
        <v>32</v>
      </c>
    </row>
    <row r="186" spans="1:3" x14ac:dyDescent="0.2">
      <c r="A186" s="107" t="s">
        <v>696</v>
      </c>
      <c r="B186" s="107" t="s">
        <v>79</v>
      </c>
      <c r="C186" s="54" t="s">
        <v>145</v>
      </c>
    </row>
    <row r="187" spans="1:3" x14ac:dyDescent="0.2">
      <c r="A187" s="107" t="s">
        <v>697</v>
      </c>
      <c r="B187" s="107" t="s">
        <v>79</v>
      </c>
      <c r="C187" s="54" t="s">
        <v>5</v>
      </c>
    </row>
    <row r="188" spans="1:3" x14ac:dyDescent="0.2">
      <c r="A188" s="107" t="s">
        <v>698</v>
      </c>
      <c r="B188" s="107" t="s">
        <v>79</v>
      </c>
      <c r="C188" s="54" t="s">
        <v>311</v>
      </c>
    </row>
    <row r="189" spans="1:3" x14ac:dyDescent="0.2">
      <c r="A189" s="107" t="s">
        <v>699</v>
      </c>
      <c r="B189" s="107" t="s">
        <v>79</v>
      </c>
      <c r="C189" s="54" t="s">
        <v>288</v>
      </c>
    </row>
    <row r="190" spans="1:3" x14ac:dyDescent="0.2">
      <c r="A190" s="107" t="s">
        <v>700</v>
      </c>
      <c r="B190" s="107" t="s">
        <v>79</v>
      </c>
      <c r="C190" s="54" t="s">
        <v>71</v>
      </c>
    </row>
    <row r="191" spans="1:3" x14ac:dyDescent="0.2">
      <c r="A191" s="107" t="s">
        <v>701</v>
      </c>
      <c r="B191" s="107" t="s">
        <v>79</v>
      </c>
      <c r="C191" s="54" t="s">
        <v>187</v>
      </c>
    </row>
    <row r="192" spans="1:3" x14ac:dyDescent="0.2">
      <c r="A192" s="107" t="s">
        <v>702</v>
      </c>
      <c r="B192" s="107" t="s">
        <v>130</v>
      </c>
      <c r="C192" s="54" t="s">
        <v>145</v>
      </c>
    </row>
    <row r="193" spans="1:3" x14ac:dyDescent="0.2">
      <c r="A193" s="107" t="s">
        <v>703</v>
      </c>
      <c r="B193" s="107" t="s">
        <v>130</v>
      </c>
      <c r="C193" s="54" t="s">
        <v>49</v>
      </c>
    </row>
    <row r="194" spans="1:3" x14ac:dyDescent="0.2">
      <c r="A194" s="107" t="s">
        <v>704</v>
      </c>
      <c r="B194" s="107" t="s">
        <v>130</v>
      </c>
      <c r="C194" s="54" t="s">
        <v>32</v>
      </c>
    </row>
    <row r="195" spans="1:3" x14ac:dyDescent="0.2">
      <c r="A195" s="107" t="s">
        <v>705</v>
      </c>
      <c r="B195" s="107" t="s">
        <v>130</v>
      </c>
      <c r="C195" s="54" t="s">
        <v>60</v>
      </c>
    </row>
    <row r="196" spans="1:3" x14ac:dyDescent="0.2">
      <c r="A196" s="107" t="s">
        <v>706</v>
      </c>
      <c r="B196" s="107" t="s">
        <v>130</v>
      </c>
      <c r="C196" s="54" t="s">
        <v>30</v>
      </c>
    </row>
    <row r="197" spans="1:3" x14ac:dyDescent="0.2">
      <c r="A197" s="107" t="s">
        <v>707</v>
      </c>
      <c r="B197" s="107" t="s">
        <v>130</v>
      </c>
      <c r="C197" s="54" t="s">
        <v>211</v>
      </c>
    </row>
    <row r="198" spans="1:3" x14ac:dyDescent="0.2">
      <c r="A198" s="107" t="s">
        <v>708</v>
      </c>
      <c r="B198" s="107" t="s">
        <v>130</v>
      </c>
      <c r="C198" s="54" t="s">
        <v>273</v>
      </c>
    </row>
    <row r="199" spans="1:3" x14ac:dyDescent="0.2">
      <c r="A199" s="107" t="s">
        <v>709</v>
      </c>
      <c r="B199" s="107" t="s">
        <v>130</v>
      </c>
      <c r="C199" s="54" t="s">
        <v>19</v>
      </c>
    </row>
    <row r="200" spans="1:3" x14ac:dyDescent="0.2">
      <c r="A200" s="107" t="s">
        <v>710</v>
      </c>
      <c r="B200" s="107" t="s">
        <v>130</v>
      </c>
      <c r="C200" s="54" t="s">
        <v>47</v>
      </c>
    </row>
    <row r="201" spans="1:3" x14ac:dyDescent="0.2">
      <c r="A201" s="107" t="s">
        <v>711</v>
      </c>
      <c r="B201" s="107" t="s">
        <v>130</v>
      </c>
      <c r="C201" s="54" t="s">
        <v>37</v>
      </c>
    </row>
    <row r="202" spans="1:3" x14ac:dyDescent="0.2">
      <c r="A202" s="107" t="s">
        <v>712</v>
      </c>
      <c r="B202" s="107" t="s">
        <v>130</v>
      </c>
      <c r="C202" s="54" t="s">
        <v>273</v>
      </c>
    </row>
    <row r="203" spans="1:3" x14ac:dyDescent="0.2">
      <c r="A203" s="107" t="s">
        <v>713</v>
      </c>
      <c r="B203" s="107" t="s">
        <v>130</v>
      </c>
      <c r="C203" s="54" t="s">
        <v>145</v>
      </c>
    </row>
    <row r="204" spans="1:3" x14ac:dyDescent="0.2">
      <c r="A204" s="107" t="s">
        <v>714</v>
      </c>
      <c r="B204" s="107" t="s">
        <v>130</v>
      </c>
      <c r="C204" s="54" t="s">
        <v>78</v>
      </c>
    </row>
    <row r="205" spans="1:3" x14ac:dyDescent="0.2">
      <c r="A205" s="107" t="s">
        <v>715</v>
      </c>
      <c r="B205" s="107" t="s">
        <v>130</v>
      </c>
      <c r="C205" s="54" t="s">
        <v>145</v>
      </c>
    </row>
    <row r="206" spans="1:3" x14ac:dyDescent="0.2">
      <c r="A206" s="107" t="s">
        <v>716</v>
      </c>
      <c r="B206" s="107" t="s">
        <v>130</v>
      </c>
      <c r="C206" s="54" t="s">
        <v>17</v>
      </c>
    </row>
    <row r="207" spans="1:3" x14ac:dyDescent="0.2">
      <c r="A207" s="107" t="s">
        <v>717</v>
      </c>
      <c r="B207" s="107" t="s">
        <v>130</v>
      </c>
      <c r="C207" s="54" t="s">
        <v>73</v>
      </c>
    </row>
    <row r="208" spans="1:3" x14ac:dyDescent="0.2">
      <c r="A208" s="107" t="s">
        <v>718</v>
      </c>
      <c r="B208" s="107" t="s">
        <v>130</v>
      </c>
      <c r="C208" s="54" t="s">
        <v>311</v>
      </c>
    </row>
    <row r="209" spans="1:3" x14ac:dyDescent="0.2">
      <c r="A209" s="107" t="s">
        <v>719</v>
      </c>
      <c r="B209" s="107" t="s">
        <v>130</v>
      </c>
      <c r="C209" s="54" t="s">
        <v>288</v>
      </c>
    </row>
    <row r="210" spans="1:3" x14ac:dyDescent="0.2">
      <c r="A210" s="107" t="s">
        <v>720</v>
      </c>
      <c r="B210" s="107" t="s">
        <v>130</v>
      </c>
      <c r="C210" s="54" t="s">
        <v>62</v>
      </c>
    </row>
    <row r="211" spans="1:3" x14ac:dyDescent="0.2">
      <c r="A211" s="107" t="s">
        <v>721</v>
      </c>
      <c r="B211" s="107" t="s">
        <v>130</v>
      </c>
      <c r="C211" s="54" t="s">
        <v>8</v>
      </c>
    </row>
    <row r="212" spans="1:3" x14ac:dyDescent="0.2">
      <c r="A212" s="107" t="s">
        <v>722</v>
      </c>
      <c r="B212" s="107" t="s">
        <v>130</v>
      </c>
      <c r="C212" s="54" t="s">
        <v>32</v>
      </c>
    </row>
    <row r="213" spans="1:3" x14ac:dyDescent="0.2">
      <c r="A213" s="107" t="s">
        <v>723</v>
      </c>
      <c r="B213" s="107" t="s">
        <v>130</v>
      </c>
      <c r="C213" s="54" t="s">
        <v>27</v>
      </c>
    </row>
    <row r="214" spans="1:3" x14ac:dyDescent="0.2">
      <c r="A214" s="107" t="s">
        <v>724</v>
      </c>
      <c r="B214" s="107" t="s">
        <v>130</v>
      </c>
      <c r="C214" s="54" t="s">
        <v>54</v>
      </c>
    </row>
    <row r="215" spans="1:3" x14ac:dyDescent="0.2">
      <c r="A215" s="107" t="s">
        <v>725</v>
      </c>
      <c r="B215" s="107" t="s">
        <v>130</v>
      </c>
      <c r="C215" s="54" t="s">
        <v>44</v>
      </c>
    </row>
    <row r="216" spans="1:3" x14ac:dyDescent="0.2">
      <c r="A216" s="107" t="s">
        <v>726</v>
      </c>
      <c r="B216" s="107" t="s">
        <v>130</v>
      </c>
      <c r="C216" s="54" t="s">
        <v>49</v>
      </c>
    </row>
    <row r="217" spans="1:3" x14ac:dyDescent="0.2">
      <c r="A217" s="107" t="s">
        <v>727</v>
      </c>
      <c r="B217" s="107" t="s">
        <v>130</v>
      </c>
      <c r="C217" s="54" t="s">
        <v>335</v>
      </c>
    </row>
    <row r="218" spans="1:3" x14ac:dyDescent="0.2">
      <c r="A218" s="107" t="s">
        <v>728</v>
      </c>
      <c r="B218" s="107" t="s">
        <v>130</v>
      </c>
      <c r="C218" s="54" t="s">
        <v>39</v>
      </c>
    </row>
    <row r="219" spans="1:3" x14ac:dyDescent="0.2">
      <c r="A219" s="107" t="s">
        <v>729</v>
      </c>
      <c r="B219" s="107" t="s">
        <v>130</v>
      </c>
      <c r="C219" s="54" t="s">
        <v>25</v>
      </c>
    </row>
    <row r="220" spans="1:3" x14ac:dyDescent="0.2">
      <c r="A220" s="107" t="s">
        <v>730</v>
      </c>
      <c r="B220" s="107" t="s">
        <v>130</v>
      </c>
      <c r="C220" s="54" t="s">
        <v>54</v>
      </c>
    </row>
    <row r="221" spans="1:3" x14ac:dyDescent="0.2">
      <c r="A221" s="107" t="s">
        <v>731</v>
      </c>
      <c r="B221" s="107" t="s">
        <v>130</v>
      </c>
      <c r="C221" s="54" t="s">
        <v>145</v>
      </c>
    </row>
    <row r="222" spans="1:3" x14ac:dyDescent="0.2">
      <c r="A222" s="107" t="s">
        <v>732</v>
      </c>
      <c r="B222" s="107" t="s">
        <v>130</v>
      </c>
      <c r="C222" s="54" t="s">
        <v>187</v>
      </c>
    </row>
    <row r="223" spans="1:3" x14ac:dyDescent="0.2">
      <c r="A223" s="107" t="s">
        <v>733</v>
      </c>
      <c r="B223" s="107" t="s">
        <v>130</v>
      </c>
      <c r="C223" s="54" t="s">
        <v>68</v>
      </c>
    </row>
    <row r="224" spans="1:3" x14ac:dyDescent="0.2">
      <c r="A224" s="107" t="s">
        <v>734</v>
      </c>
      <c r="B224" s="107" t="s">
        <v>130</v>
      </c>
      <c r="C224" s="54" t="s">
        <v>27</v>
      </c>
    </row>
    <row r="225" spans="1:3" x14ac:dyDescent="0.2">
      <c r="A225" s="107" t="s">
        <v>735</v>
      </c>
      <c r="B225" s="107" t="s">
        <v>130</v>
      </c>
      <c r="C225" s="54" t="s">
        <v>190</v>
      </c>
    </row>
    <row r="226" spans="1:3" x14ac:dyDescent="0.2">
      <c r="A226" s="107" t="s">
        <v>736</v>
      </c>
      <c r="B226" s="107" t="s">
        <v>130</v>
      </c>
      <c r="C226" s="54" t="s">
        <v>47</v>
      </c>
    </row>
    <row r="227" spans="1:3" x14ac:dyDescent="0.2">
      <c r="A227" s="107" t="s">
        <v>737</v>
      </c>
      <c r="B227" s="107" t="s">
        <v>130</v>
      </c>
      <c r="C227" s="54" t="s">
        <v>14</v>
      </c>
    </row>
    <row r="228" spans="1:3" x14ac:dyDescent="0.2">
      <c r="A228" s="107" t="s">
        <v>738</v>
      </c>
      <c r="B228" s="107" t="s">
        <v>130</v>
      </c>
      <c r="C228" s="54" t="s">
        <v>52</v>
      </c>
    </row>
    <row r="229" spans="1:3" x14ac:dyDescent="0.2">
      <c r="A229" s="107" t="s">
        <v>739</v>
      </c>
      <c r="B229" s="107" t="s">
        <v>130</v>
      </c>
      <c r="C229" s="54" t="s">
        <v>288</v>
      </c>
    </row>
    <row r="230" spans="1:3" x14ac:dyDescent="0.2">
      <c r="A230" s="107" t="s">
        <v>740</v>
      </c>
      <c r="B230" s="107" t="s">
        <v>130</v>
      </c>
      <c r="C230" s="54" t="s">
        <v>5</v>
      </c>
    </row>
    <row r="231" spans="1:3" x14ac:dyDescent="0.2">
      <c r="A231" s="107" t="s">
        <v>741</v>
      </c>
      <c r="B231" s="107" t="s">
        <v>130</v>
      </c>
      <c r="C231" s="54" t="s">
        <v>49</v>
      </c>
    </row>
    <row r="232" spans="1:3" x14ac:dyDescent="0.2">
      <c r="A232" s="107" t="s">
        <v>742</v>
      </c>
      <c r="B232" s="107" t="s">
        <v>130</v>
      </c>
      <c r="C232" s="54" t="s">
        <v>220</v>
      </c>
    </row>
    <row r="233" spans="1:3" x14ac:dyDescent="0.2">
      <c r="A233" s="107" t="s">
        <v>743</v>
      </c>
      <c r="B233" s="107" t="s">
        <v>130</v>
      </c>
      <c r="C233" s="54" t="s">
        <v>11</v>
      </c>
    </row>
    <row r="234" spans="1:3" x14ac:dyDescent="0.2">
      <c r="A234" s="107" t="s">
        <v>744</v>
      </c>
      <c r="B234" s="107" t="s">
        <v>130</v>
      </c>
      <c r="C234" s="54" t="s">
        <v>288</v>
      </c>
    </row>
    <row r="235" spans="1:3" x14ac:dyDescent="0.2">
      <c r="A235" s="107" t="s">
        <v>745</v>
      </c>
      <c r="B235" s="107" t="s">
        <v>130</v>
      </c>
      <c r="C235" s="54" t="s">
        <v>14</v>
      </c>
    </row>
    <row r="236" spans="1:3" x14ac:dyDescent="0.2">
      <c r="A236" s="107" t="s">
        <v>746</v>
      </c>
      <c r="B236" s="107" t="s">
        <v>130</v>
      </c>
      <c r="C236" s="54" t="s">
        <v>27</v>
      </c>
    </row>
    <row r="237" spans="1:3" x14ac:dyDescent="0.2">
      <c r="A237" s="107" t="s">
        <v>747</v>
      </c>
      <c r="B237" s="107" t="s">
        <v>130</v>
      </c>
      <c r="C237" s="54" t="s">
        <v>211</v>
      </c>
    </row>
    <row r="238" spans="1:3" x14ac:dyDescent="0.2">
      <c r="A238" s="107" t="s">
        <v>748</v>
      </c>
      <c r="B238" s="107" t="s">
        <v>130</v>
      </c>
      <c r="C238" s="54" t="s">
        <v>19</v>
      </c>
    </row>
    <row r="239" spans="1:3" x14ac:dyDescent="0.2">
      <c r="A239" s="107" t="s">
        <v>749</v>
      </c>
      <c r="B239" s="107" t="s">
        <v>130</v>
      </c>
      <c r="C239" s="54" t="s">
        <v>64</v>
      </c>
    </row>
    <row r="240" spans="1:3" x14ac:dyDescent="0.2">
      <c r="A240" s="107" t="s">
        <v>750</v>
      </c>
      <c r="B240" s="107" t="s">
        <v>130</v>
      </c>
      <c r="C240" s="54" t="s">
        <v>17</v>
      </c>
    </row>
    <row r="241" spans="1:3" x14ac:dyDescent="0.2">
      <c r="A241" s="107" t="s">
        <v>751</v>
      </c>
      <c r="B241" s="107" t="s">
        <v>130</v>
      </c>
      <c r="C241" s="54" t="s">
        <v>78</v>
      </c>
    </row>
    <row r="242" spans="1:3" x14ac:dyDescent="0.2">
      <c r="A242" s="107" t="s">
        <v>752</v>
      </c>
      <c r="B242" s="107" t="s">
        <v>130</v>
      </c>
      <c r="C242" s="54" t="s">
        <v>137</v>
      </c>
    </row>
    <row r="243" spans="1:3" x14ac:dyDescent="0.2">
      <c r="A243" s="107" t="s">
        <v>753</v>
      </c>
      <c r="B243" s="107" t="s">
        <v>130</v>
      </c>
      <c r="C243" s="54" t="s">
        <v>30</v>
      </c>
    </row>
    <row r="244" spans="1:3" x14ac:dyDescent="0.2">
      <c r="A244" s="107" t="s">
        <v>754</v>
      </c>
      <c r="B244" s="107" t="s">
        <v>130</v>
      </c>
      <c r="C244" s="54" t="s">
        <v>14</v>
      </c>
    </row>
    <row r="245" spans="1:3" x14ac:dyDescent="0.2">
      <c r="A245" s="107" t="s">
        <v>755</v>
      </c>
      <c r="B245" s="107" t="s">
        <v>130</v>
      </c>
      <c r="C245" s="54" t="s">
        <v>44</v>
      </c>
    </row>
    <row r="246" spans="1:3" x14ac:dyDescent="0.2">
      <c r="A246" s="107" t="s">
        <v>756</v>
      </c>
      <c r="B246" s="107" t="s">
        <v>130</v>
      </c>
      <c r="C246" s="54" t="s">
        <v>32</v>
      </c>
    </row>
    <row r="247" spans="1:3" x14ac:dyDescent="0.2">
      <c r="A247" s="107" t="s">
        <v>757</v>
      </c>
      <c r="B247" s="107" t="s">
        <v>130</v>
      </c>
      <c r="C247" s="54" t="s">
        <v>8</v>
      </c>
    </row>
    <row r="248" spans="1:3" x14ac:dyDescent="0.2">
      <c r="A248" s="107" t="s">
        <v>758</v>
      </c>
      <c r="B248" s="107" t="s">
        <v>130</v>
      </c>
      <c r="C248" s="54" t="s">
        <v>335</v>
      </c>
    </row>
    <row r="249" spans="1:3" x14ac:dyDescent="0.2">
      <c r="A249" s="107" t="s">
        <v>759</v>
      </c>
      <c r="B249" s="107" t="s">
        <v>130</v>
      </c>
      <c r="C249" s="54" t="s">
        <v>17</v>
      </c>
    </row>
    <row r="250" spans="1:3" x14ac:dyDescent="0.2">
      <c r="A250" s="107" t="s">
        <v>760</v>
      </c>
      <c r="B250" s="107" t="s">
        <v>130</v>
      </c>
      <c r="C250" s="54" t="s">
        <v>35</v>
      </c>
    </row>
    <row r="251" spans="1:3" x14ac:dyDescent="0.2">
      <c r="A251" s="107" t="s">
        <v>761</v>
      </c>
      <c r="B251" s="107" t="s">
        <v>130</v>
      </c>
      <c r="C251" s="54" t="s">
        <v>62</v>
      </c>
    </row>
    <row r="252" spans="1:3" x14ac:dyDescent="0.2">
      <c r="A252" s="107" t="s">
        <v>762</v>
      </c>
      <c r="B252" s="107" t="s">
        <v>130</v>
      </c>
      <c r="C252" s="54" t="s">
        <v>37</v>
      </c>
    </row>
    <row r="253" spans="1:3" x14ac:dyDescent="0.2">
      <c r="A253" s="107" t="s">
        <v>763</v>
      </c>
      <c r="B253" s="107" t="s">
        <v>130</v>
      </c>
      <c r="C253" s="54" t="s">
        <v>2</v>
      </c>
    </row>
    <row r="254" spans="1:3" x14ac:dyDescent="0.2">
      <c r="A254" s="107" t="s">
        <v>764</v>
      </c>
      <c r="B254" s="107" t="s">
        <v>130</v>
      </c>
      <c r="C254" s="54" t="s">
        <v>39</v>
      </c>
    </row>
    <row r="255" spans="1:3" x14ac:dyDescent="0.2">
      <c r="A255" s="107" t="s">
        <v>765</v>
      </c>
      <c r="B255" s="107" t="s">
        <v>130</v>
      </c>
      <c r="C255" s="54" t="s">
        <v>30</v>
      </c>
    </row>
    <row r="256" spans="1:3" x14ac:dyDescent="0.2">
      <c r="A256" s="107" t="s">
        <v>766</v>
      </c>
      <c r="B256" s="107" t="s">
        <v>130</v>
      </c>
      <c r="C256" s="54" t="s">
        <v>335</v>
      </c>
    </row>
    <row r="257" spans="1:3" x14ac:dyDescent="0.2">
      <c r="A257" s="107" t="s">
        <v>767</v>
      </c>
      <c r="B257" s="107" t="s">
        <v>130</v>
      </c>
      <c r="C257" s="54" t="s">
        <v>266</v>
      </c>
    </row>
    <row r="258" spans="1:3" x14ac:dyDescent="0.2">
      <c r="A258" s="107" t="s">
        <v>768</v>
      </c>
      <c r="B258" s="107" t="s">
        <v>130</v>
      </c>
      <c r="C258" s="54" t="s">
        <v>187</v>
      </c>
    </row>
    <row r="259" spans="1:3" x14ac:dyDescent="0.2">
      <c r="A259" s="107" t="s">
        <v>769</v>
      </c>
      <c r="B259" s="107" t="s">
        <v>130</v>
      </c>
      <c r="C259" s="54" t="s">
        <v>266</v>
      </c>
    </row>
    <row r="260" spans="1:3" x14ac:dyDescent="0.2">
      <c r="A260" s="107" t="s">
        <v>770</v>
      </c>
      <c r="B260" s="107" t="s">
        <v>130</v>
      </c>
      <c r="C260" s="54" t="s">
        <v>206</v>
      </c>
    </row>
    <row r="261" spans="1:3" x14ac:dyDescent="0.2">
      <c r="A261" s="107" t="s">
        <v>771</v>
      </c>
      <c r="B261" s="107" t="s">
        <v>130</v>
      </c>
      <c r="C261" s="54" t="s">
        <v>145</v>
      </c>
    </row>
    <row r="262" spans="1:3" x14ac:dyDescent="0.2">
      <c r="A262" s="107" t="s">
        <v>772</v>
      </c>
      <c r="B262" s="107" t="s">
        <v>130</v>
      </c>
      <c r="C262" s="54" t="s">
        <v>64</v>
      </c>
    </row>
    <row r="263" spans="1:3" x14ac:dyDescent="0.2">
      <c r="A263" s="107" t="s">
        <v>773</v>
      </c>
      <c r="B263" s="107" t="s">
        <v>130</v>
      </c>
      <c r="C263" s="54" t="s">
        <v>32</v>
      </c>
    </row>
    <row r="264" spans="1:3" x14ac:dyDescent="0.2">
      <c r="A264" s="107" t="s">
        <v>774</v>
      </c>
      <c r="B264" s="107" t="s">
        <v>130</v>
      </c>
      <c r="C264" s="54" t="s">
        <v>66</v>
      </c>
    </row>
    <row r="265" spans="1:3" x14ac:dyDescent="0.2">
      <c r="A265" s="107" t="s">
        <v>775</v>
      </c>
      <c r="B265" s="107" t="s">
        <v>130</v>
      </c>
      <c r="C265" s="54" t="s">
        <v>137</v>
      </c>
    </row>
    <row r="266" spans="1:3" x14ac:dyDescent="0.2">
      <c r="A266" s="107" t="s">
        <v>776</v>
      </c>
      <c r="B266" s="107" t="s">
        <v>130</v>
      </c>
      <c r="C266" s="54" t="s">
        <v>47</v>
      </c>
    </row>
    <row r="267" spans="1:3" x14ac:dyDescent="0.2">
      <c r="A267" s="107" t="s">
        <v>777</v>
      </c>
      <c r="B267" s="107" t="s">
        <v>130</v>
      </c>
      <c r="C267" s="54" t="s">
        <v>37</v>
      </c>
    </row>
    <row r="268" spans="1:3" x14ac:dyDescent="0.2">
      <c r="A268" s="107" t="s">
        <v>778</v>
      </c>
      <c r="B268" s="107" t="s">
        <v>130</v>
      </c>
      <c r="C268" s="54" t="s">
        <v>60</v>
      </c>
    </row>
    <row r="269" spans="1:3" x14ac:dyDescent="0.2">
      <c r="A269" s="107" t="s">
        <v>779</v>
      </c>
      <c r="B269" s="107" t="s">
        <v>130</v>
      </c>
      <c r="C269" s="54" t="s">
        <v>273</v>
      </c>
    </row>
    <row r="270" spans="1:3" x14ac:dyDescent="0.2">
      <c r="A270" s="107" t="s">
        <v>780</v>
      </c>
      <c r="B270" s="107" t="s">
        <v>130</v>
      </c>
      <c r="C270" s="54" t="s">
        <v>2</v>
      </c>
    </row>
    <row r="271" spans="1:3" x14ac:dyDescent="0.2">
      <c r="A271" s="107" t="s">
        <v>781</v>
      </c>
      <c r="B271" s="107" t="s">
        <v>130</v>
      </c>
      <c r="C271" s="54" t="s">
        <v>27</v>
      </c>
    </row>
    <row r="272" spans="1:3" x14ac:dyDescent="0.2">
      <c r="A272" s="107" t="s">
        <v>782</v>
      </c>
      <c r="B272" s="107" t="s">
        <v>130</v>
      </c>
      <c r="C272" s="54" t="s">
        <v>5</v>
      </c>
    </row>
    <row r="273" spans="1:3" x14ac:dyDescent="0.2">
      <c r="A273" s="107" t="s">
        <v>783</v>
      </c>
      <c r="B273" s="107" t="s">
        <v>130</v>
      </c>
      <c r="C273" s="54" t="s">
        <v>57</v>
      </c>
    </row>
    <row r="274" spans="1:3" x14ac:dyDescent="0.2">
      <c r="A274" s="107" t="s">
        <v>784</v>
      </c>
      <c r="B274" s="107" t="s">
        <v>130</v>
      </c>
      <c r="C274" s="54" t="s">
        <v>35</v>
      </c>
    </row>
    <row r="275" spans="1:3" x14ac:dyDescent="0.2">
      <c r="A275" s="107" t="s">
        <v>785</v>
      </c>
      <c r="B275" s="107" t="s">
        <v>130</v>
      </c>
      <c r="C275" s="54" t="s">
        <v>211</v>
      </c>
    </row>
    <row r="276" spans="1:3" x14ac:dyDescent="0.2">
      <c r="A276" s="107" t="s">
        <v>786</v>
      </c>
      <c r="B276" s="107" t="s">
        <v>130</v>
      </c>
      <c r="C276" s="54" t="s">
        <v>190</v>
      </c>
    </row>
    <row r="277" spans="1:3" x14ac:dyDescent="0.2">
      <c r="A277" s="107" t="s">
        <v>787</v>
      </c>
      <c r="B277" s="107" t="s">
        <v>130</v>
      </c>
      <c r="C277" s="54" t="s">
        <v>273</v>
      </c>
    </row>
    <row r="278" spans="1:3" x14ac:dyDescent="0.2">
      <c r="A278" s="107" t="s">
        <v>788</v>
      </c>
      <c r="B278" s="107" t="s">
        <v>130</v>
      </c>
      <c r="C278" s="54" t="s">
        <v>22</v>
      </c>
    </row>
    <row r="279" spans="1:3" x14ac:dyDescent="0.2">
      <c r="A279" s="107" t="s">
        <v>789</v>
      </c>
      <c r="B279" s="107" t="s">
        <v>130</v>
      </c>
      <c r="C279" s="54" t="s">
        <v>17</v>
      </c>
    </row>
    <row r="280" spans="1:3" x14ac:dyDescent="0.2">
      <c r="A280" s="107" t="s">
        <v>790</v>
      </c>
      <c r="B280" s="107" t="s">
        <v>130</v>
      </c>
      <c r="C280" s="54" t="s">
        <v>266</v>
      </c>
    </row>
    <row r="281" spans="1:3" x14ac:dyDescent="0.2">
      <c r="A281" s="107" t="s">
        <v>791</v>
      </c>
      <c r="B281" s="107" t="s">
        <v>130</v>
      </c>
      <c r="C281" s="54" t="s">
        <v>32</v>
      </c>
    </row>
    <row r="282" spans="1:3" x14ac:dyDescent="0.2">
      <c r="A282" s="107" t="s">
        <v>792</v>
      </c>
      <c r="B282" s="107" t="s">
        <v>130</v>
      </c>
      <c r="C282" s="54" t="s">
        <v>57</v>
      </c>
    </row>
    <row r="283" spans="1:3" x14ac:dyDescent="0.2">
      <c r="A283" s="107" t="s">
        <v>793</v>
      </c>
      <c r="B283" s="107" t="s">
        <v>130</v>
      </c>
      <c r="C283" s="54" t="s">
        <v>66</v>
      </c>
    </row>
    <row r="284" spans="1:3" x14ac:dyDescent="0.2">
      <c r="A284" s="107" t="s">
        <v>794</v>
      </c>
      <c r="B284" s="107" t="s">
        <v>130</v>
      </c>
      <c r="C284" s="54" t="s">
        <v>39</v>
      </c>
    </row>
    <row r="285" spans="1:3" x14ac:dyDescent="0.2">
      <c r="A285" s="107" t="s">
        <v>795</v>
      </c>
      <c r="B285" s="107" t="s">
        <v>130</v>
      </c>
      <c r="C285" s="54" t="s">
        <v>73</v>
      </c>
    </row>
    <row r="286" spans="1:3" x14ac:dyDescent="0.2">
      <c r="A286" s="107" t="s">
        <v>796</v>
      </c>
      <c r="B286" s="107" t="s">
        <v>130</v>
      </c>
      <c r="C286" s="54" t="s">
        <v>22</v>
      </c>
    </row>
    <row r="287" spans="1:3" x14ac:dyDescent="0.2">
      <c r="A287" s="107" t="s">
        <v>797</v>
      </c>
      <c r="B287" s="107" t="s">
        <v>130</v>
      </c>
      <c r="C287" s="54" t="s">
        <v>8</v>
      </c>
    </row>
    <row r="288" spans="1:3" x14ac:dyDescent="0.2">
      <c r="A288" s="107" t="s">
        <v>798</v>
      </c>
      <c r="B288" s="107" t="s">
        <v>130</v>
      </c>
      <c r="C288" s="54" t="s">
        <v>273</v>
      </c>
    </row>
    <row r="289" spans="1:3" x14ac:dyDescent="0.2">
      <c r="A289" s="107" t="s">
        <v>799</v>
      </c>
      <c r="B289" s="107" t="s">
        <v>130</v>
      </c>
      <c r="C289" s="54" t="s">
        <v>137</v>
      </c>
    </row>
    <row r="290" spans="1:3" x14ac:dyDescent="0.2">
      <c r="A290" s="107" t="s">
        <v>800</v>
      </c>
      <c r="B290" s="107" t="s">
        <v>130</v>
      </c>
      <c r="C290" s="54" t="s">
        <v>47</v>
      </c>
    </row>
    <row r="291" spans="1:3" x14ac:dyDescent="0.2">
      <c r="A291" s="107" t="s">
        <v>801</v>
      </c>
      <c r="B291" s="107" t="s">
        <v>130</v>
      </c>
      <c r="C291" s="54" t="s">
        <v>266</v>
      </c>
    </row>
    <row r="292" spans="1:3" x14ac:dyDescent="0.2">
      <c r="A292" s="107" t="s">
        <v>802</v>
      </c>
      <c r="B292" s="107" t="s">
        <v>130</v>
      </c>
      <c r="C292" s="54" t="s">
        <v>78</v>
      </c>
    </row>
    <row r="293" spans="1:3" x14ac:dyDescent="0.2">
      <c r="A293" s="107" t="s">
        <v>803</v>
      </c>
      <c r="B293" s="107" t="s">
        <v>130</v>
      </c>
      <c r="C293" s="54" t="s">
        <v>273</v>
      </c>
    </row>
    <row r="294" spans="1:3" x14ac:dyDescent="0.2">
      <c r="A294" s="107" t="s">
        <v>804</v>
      </c>
      <c r="B294" s="107" t="s">
        <v>130</v>
      </c>
      <c r="C294" s="54" t="s">
        <v>71</v>
      </c>
    </row>
    <row r="295" spans="1:3" x14ac:dyDescent="0.2">
      <c r="A295" s="107" t="s">
        <v>805</v>
      </c>
      <c r="B295" s="107" t="s">
        <v>130</v>
      </c>
      <c r="C295" s="54" t="s">
        <v>71</v>
      </c>
    </row>
    <row r="296" spans="1:3" x14ac:dyDescent="0.2">
      <c r="A296" s="107" t="s">
        <v>806</v>
      </c>
      <c r="B296" s="107" t="s">
        <v>130</v>
      </c>
      <c r="C296" s="54" t="s">
        <v>66</v>
      </c>
    </row>
    <row r="297" spans="1:3" x14ac:dyDescent="0.2">
      <c r="A297" s="107" t="s">
        <v>807</v>
      </c>
      <c r="B297" s="107" t="s">
        <v>130</v>
      </c>
      <c r="C297" s="54" t="s">
        <v>78</v>
      </c>
    </row>
    <row r="298" spans="1:3" x14ac:dyDescent="0.2">
      <c r="A298" s="107" t="s">
        <v>808</v>
      </c>
      <c r="B298" s="107" t="s">
        <v>130</v>
      </c>
      <c r="C298" s="54" t="s">
        <v>22</v>
      </c>
    </row>
    <row r="299" spans="1:3" x14ac:dyDescent="0.2">
      <c r="A299" s="107" t="s">
        <v>809</v>
      </c>
      <c r="B299" s="107" t="s">
        <v>130</v>
      </c>
      <c r="C299" s="54" t="s">
        <v>39</v>
      </c>
    </row>
    <row r="300" spans="1:3" x14ac:dyDescent="0.2">
      <c r="A300" s="107" t="s">
        <v>810</v>
      </c>
      <c r="B300" s="107" t="s">
        <v>130</v>
      </c>
      <c r="C300" s="54" t="s">
        <v>25</v>
      </c>
    </row>
    <row r="301" spans="1:3" x14ac:dyDescent="0.2">
      <c r="A301" s="107" t="s">
        <v>811</v>
      </c>
      <c r="B301" s="107" t="s">
        <v>130</v>
      </c>
      <c r="C301" s="54" t="s">
        <v>175</v>
      </c>
    </row>
    <row r="302" spans="1:3" x14ac:dyDescent="0.2">
      <c r="A302" s="107" t="s">
        <v>812</v>
      </c>
      <c r="B302" s="107" t="s">
        <v>130</v>
      </c>
      <c r="C302" s="54" t="s">
        <v>311</v>
      </c>
    </row>
    <row r="303" spans="1:3" x14ac:dyDescent="0.2">
      <c r="A303" s="107" t="s">
        <v>813</v>
      </c>
      <c r="B303" s="107" t="s">
        <v>130</v>
      </c>
      <c r="C303" s="54" t="s">
        <v>187</v>
      </c>
    </row>
    <row r="304" spans="1:3" x14ac:dyDescent="0.2">
      <c r="A304" s="107" t="s">
        <v>814</v>
      </c>
      <c r="B304" s="107" t="s">
        <v>130</v>
      </c>
      <c r="C304" s="54" t="s">
        <v>5</v>
      </c>
    </row>
    <row r="305" spans="1:3" x14ac:dyDescent="0.2">
      <c r="A305" s="107" t="s">
        <v>815</v>
      </c>
      <c r="B305" s="107" t="s">
        <v>130</v>
      </c>
      <c r="C305" s="54" t="s">
        <v>62</v>
      </c>
    </row>
    <row r="306" spans="1:3" x14ac:dyDescent="0.2">
      <c r="A306" s="107" t="s">
        <v>816</v>
      </c>
      <c r="B306" s="107" t="s">
        <v>130</v>
      </c>
      <c r="C306" s="54" t="s">
        <v>25</v>
      </c>
    </row>
    <row r="307" spans="1:3" x14ac:dyDescent="0.2">
      <c r="A307" s="107" t="s">
        <v>817</v>
      </c>
      <c r="B307" s="107" t="s">
        <v>130</v>
      </c>
      <c r="C307" s="54" t="s">
        <v>27</v>
      </c>
    </row>
    <row r="308" spans="1:3" x14ac:dyDescent="0.2">
      <c r="A308" s="107" t="s">
        <v>818</v>
      </c>
      <c r="B308" s="107" t="s">
        <v>130</v>
      </c>
      <c r="C308" s="54" t="s">
        <v>47</v>
      </c>
    </row>
    <row r="309" spans="1:3" x14ac:dyDescent="0.2">
      <c r="A309" s="107" t="s">
        <v>819</v>
      </c>
      <c r="B309" s="107" t="s">
        <v>130</v>
      </c>
      <c r="C309" s="54" t="s">
        <v>14</v>
      </c>
    </row>
    <row r="310" spans="1:3" x14ac:dyDescent="0.2">
      <c r="A310" s="107" t="s">
        <v>820</v>
      </c>
      <c r="B310" s="107" t="s">
        <v>130</v>
      </c>
      <c r="C310" s="54" t="s">
        <v>54</v>
      </c>
    </row>
    <row r="311" spans="1:3" x14ac:dyDescent="0.2">
      <c r="A311" s="107" t="s">
        <v>821</v>
      </c>
      <c r="B311" s="107" t="s">
        <v>130</v>
      </c>
      <c r="C311" s="54" t="s">
        <v>66</v>
      </c>
    </row>
    <row r="312" spans="1:3" x14ac:dyDescent="0.2">
      <c r="A312" s="107" t="s">
        <v>822</v>
      </c>
      <c r="B312" s="107" t="s">
        <v>130</v>
      </c>
      <c r="C312" s="54" t="s">
        <v>14</v>
      </c>
    </row>
    <row r="313" spans="1:3" x14ac:dyDescent="0.2">
      <c r="A313" s="107" t="s">
        <v>823</v>
      </c>
      <c r="B313" s="107" t="s">
        <v>130</v>
      </c>
      <c r="C313" s="54" t="s">
        <v>175</v>
      </c>
    </row>
    <row r="314" spans="1:3" x14ac:dyDescent="0.2">
      <c r="A314" s="107" t="s">
        <v>824</v>
      </c>
      <c r="B314" s="107" t="s">
        <v>130</v>
      </c>
      <c r="C314" s="54" t="s">
        <v>11</v>
      </c>
    </row>
    <row r="315" spans="1:3" x14ac:dyDescent="0.2">
      <c r="A315" s="107" t="s">
        <v>825</v>
      </c>
      <c r="B315" s="107" t="s">
        <v>130</v>
      </c>
      <c r="C315" s="54" t="s">
        <v>311</v>
      </c>
    </row>
    <row r="316" spans="1:3" x14ac:dyDescent="0.2">
      <c r="A316" s="107" t="s">
        <v>826</v>
      </c>
      <c r="B316" s="107" t="s">
        <v>130</v>
      </c>
      <c r="C316" s="54" t="s">
        <v>68</v>
      </c>
    </row>
    <row r="317" spans="1:3" x14ac:dyDescent="0.2">
      <c r="A317" s="107" t="s">
        <v>827</v>
      </c>
      <c r="B317" s="107" t="s">
        <v>130</v>
      </c>
      <c r="C317" s="54" t="s">
        <v>68</v>
      </c>
    </row>
    <row r="318" spans="1:3" x14ac:dyDescent="0.2">
      <c r="A318" s="107" t="s">
        <v>828</v>
      </c>
      <c r="B318" s="107" t="s">
        <v>130</v>
      </c>
      <c r="C318" s="54" t="s">
        <v>41</v>
      </c>
    </row>
    <row r="319" spans="1:3" x14ac:dyDescent="0.2">
      <c r="A319" s="107" t="s">
        <v>829</v>
      </c>
      <c r="B319" s="107" t="s">
        <v>130</v>
      </c>
      <c r="C319" s="54" t="s">
        <v>41</v>
      </c>
    </row>
    <row r="320" spans="1:3" x14ac:dyDescent="0.2">
      <c r="A320" s="107" t="s">
        <v>830</v>
      </c>
      <c r="B320" s="107" t="s">
        <v>130</v>
      </c>
      <c r="C320" s="54" t="s">
        <v>25</v>
      </c>
    </row>
    <row r="321" spans="1:3" x14ac:dyDescent="0.2">
      <c r="A321" s="107" t="s">
        <v>831</v>
      </c>
      <c r="B321" s="107" t="s">
        <v>130</v>
      </c>
      <c r="C321" s="54" t="s">
        <v>311</v>
      </c>
    </row>
    <row r="322" spans="1:3" x14ac:dyDescent="0.2">
      <c r="A322" s="107" t="s">
        <v>832</v>
      </c>
      <c r="B322" s="107" t="s">
        <v>130</v>
      </c>
      <c r="C322" s="54" t="s">
        <v>220</v>
      </c>
    </row>
    <row r="323" spans="1:3" x14ac:dyDescent="0.2">
      <c r="A323" s="107" t="s">
        <v>833</v>
      </c>
      <c r="B323" s="107" t="s">
        <v>130</v>
      </c>
      <c r="C323" s="54" t="s">
        <v>68</v>
      </c>
    </row>
    <row r="324" spans="1:3" x14ac:dyDescent="0.2">
      <c r="A324" s="107" t="s">
        <v>834</v>
      </c>
      <c r="B324" s="107" t="s">
        <v>130</v>
      </c>
      <c r="C324" s="54" t="s">
        <v>206</v>
      </c>
    </row>
    <row r="325" spans="1:3" x14ac:dyDescent="0.2">
      <c r="A325" s="107" t="s">
        <v>835</v>
      </c>
      <c r="B325" s="107" t="s">
        <v>130</v>
      </c>
      <c r="C325" s="54" t="s">
        <v>35</v>
      </c>
    </row>
    <row r="326" spans="1:3" x14ac:dyDescent="0.2">
      <c r="A326" s="107" t="s">
        <v>836</v>
      </c>
      <c r="B326" s="107" t="s">
        <v>130</v>
      </c>
      <c r="C326" s="54" t="s">
        <v>32</v>
      </c>
    </row>
    <row r="327" spans="1:3" x14ac:dyDescent="0.2">
      <c r="A327" s="107" t="s">
        <v>837</v>
      </c>
      <c r="B327" s="107" t="s">
        <v>130</v>
      </c>
      <c r="C327" s="54" t="s">
        <v>137</v>
      </c>
    </row>
    <row r="328" spans="1:3" x14ac:dyDescent="0.2">
      <c r="A328" s="107" t="s">
        <v>838</v>
      </c>
      <c r="B328" s="107" t="s">
        <v>130</v>
      </c>
      <c r="C328" s="54" t="s">
        <v>52</v>
      </c>
    </row>
    <row r="329" spans="1:3" x14ac:dyDescent="0.2">
      <c r="A329" s="107" t="s">
        <v>839</v>
      </c>
      <c r="B329" s="107" t="s">
        <v>130</v>
      </c>
      <c r="C329" s="54" t="s">
        <v>220</v>
      </c>
    </row>
    <row r="330" spans="1:3" x14ac:dyDescent="0.2">
      <c r="A330" s="107" t="s">
        <v>840</v>
      </c>
      <c r="B330" s="107" t="s">
        <v>130</v>
      </c>
      <c r="C330" s="54" t="s">
        <v>266</v>
      </c>
    </row>
    <row r="331" spans="1:3" x14ac:dyDescent="0.2">
      <c r="A331" s="107" t="s">
        <v>841</v>
      </c>
      <c r="B331" s="107" t="s">
        <v>130</v>
      </c>
      <c r="C331" s="54" t="s">
        <v>273</v>
      </c>
    </row>
    <row r="332" spans="1:3" x14ac:dyDescent="0.2">
      <c r="A332" s="107" t="s">
        <v>842</v>
      </c>
      <c r="B332" s="107" t="s">
        <v>130</v>
      </c>
      <c r="C332" s="54" t="s">
        <v>47</v>
      </c>
    </row>
    <row r="333" spans="1:3" x14ac:dyDescent="0.2">
      <c r="A333" s="107" t="s">
        <v>843</v>
      </c>
      <c r="B333" s="107" t="s">
        <v>130</v>
      </c>
      <c r="C333" s="54" t="s">
        <v>266</v>
      </c>
    </row>
    <row r="334" spans="1:3" x14ac:dyDescent="0.2">
      <c r="A334" s="107" t="s">
        <v>844</v>
      </c>
      <c r="B334" s="107" t="s">
        <v>130</v>
      </c>
      <c r="C334" s="54" t="s">
        <v>39</v>
      </c>
    </row>
    <row r="335" spans="1:3" x14ac:dyDescent="0.2">
      <c r="A335" s="107" t="s">
        <v>845</v>
      </c>
      <c r="B335" s="107" t="s">
        <v>130</v>
      </c>
      <c r="C335" s="54" t="s">
        <v>190</v>
      </c>
    </row>
    <row r="336" spans="1:3" x14ac:dyDescent="0.2">
      <c r="A336" s="107" t="s">
        <v>846</v>
      </c>
      <c r="B336" s="107" t="s">
        <v>130</v>
      </c>
      <c r="C336" s="54" t="s">
        <v>39</v>
      </c>
    </row>
    <row r="337" spans="1:3" x14ac:dyDescent="0.2">
      <c r="A337" s="107" t="s">
        <v>847</v>
      </c>
      <c r="B337" s="107" t="s">
        <v>130</v>
      </c>
      <c r="C337" s="54" t="s">
        <v>8</v>
      </c>
    </row>
    <row r="338" spans="1:3" x14ac:dyDescent="0.2">
      <c r="A338" s="107" t="s">
        <v>848</v>
      </c>
      <c r="B338" s="107" t="s">
        <v>130</v>
      </c>
      <c r="C338" s="54" t="s">
        <v>73</v>
      </c>
    </row>
    <row r="339" spans="1:3" x14ac:dyDescent="0.2">
      <c r="A339" s="107" t="s">
        <v>849</v>
      </c>
      <c r="B339" s="107" t="s">
        <v>130</v>
      </c>
      <c r="C339" s="54" t="s">
        <v>49</v>
      </c>
    </row>
    <row r="340" spans="1:3" x14ac:dyDescent="0.2">
      <c r="A340" s="107" t="s">
        <v>850</v>
      </c>
      <c r="B340" s="107" t="s">
        <v>130</v>
      </c>
      <c r="C340" s="54" t="s">
        <v>137</v>
      </c>
    </row>
    <row r="341" spans="1:3" x14ac:dyDescent="0.2">
      <c r="A341" s="107" t="s">
        <v>851</v>
      </c>
      <c r="B341" s="107" t="s">
        <v>130</v>
      </c>
      <c r="C341" s="54" t="s">
        <v>8</v>
      </c>
    </row>
    <row r="342" spans="1:3" x14ac:dyDescent="0.2">
      <c r="A342" s="107" t="s">
        <v>852</v>
      </c>
      <c r="B342" s="107" t="s">
        <v>130</v>
      </c>
      <c r="C342" s="54" t="s">
        <v>211</v>
      </c>
    </row>
    <row r="343" spans="1:3" x14ac:dyDescent="0.2">
      <c r="A343" s="107" t="s">
        <v>853</v>
      </c>
      <c r="B343" s="107" t="s">
        <v>130</v>
      </c>
      <c r="C343" s="54" t="s">
        <v>37</v>
      </c>
    </row>
    <row r="344" spans="1:3" x14ac:dyDescent="0.2">
      <c r="A344" s="107" t="s">
        <v>854</v>
      </c>
      <c r="B344" s="107" t="s">
        <v>130</v>
      </c>
      <c r="C344" s="54" t="s">
        <v>27</v>
      </c>
    </row>
    <row r="345" spans="1:3" x14ac:dyDescent="0.2">
      <c r="A345" s="107" t="s">
        <v>855</v>
      </c>
      <c r="B345" s="107" t="s">
        <v>130</v>
      </c>
      <c r="C345" s="54" t="s">
        <v>137</v>
      </c>
    </row>
    <row r="346" spans="1:3" x14ac:dyDescent="0.2">
      <c r="A346" s="107" t="s">
        <v>856</v>
      </c>
      <c r="B346" s="107" t="s">
        <v>130</v>
      </c>
      <c r="C346" s="54" t="s">
        <v>49</v>
      </c>
    </row>
    <row r="347" spans="1:3" x14ac:dyDescent="0.2">
      <c r="A347" s="107" t="s">
        <v>857</v>
      </c>
      <c r="B347" s="107" t="s">
        <v>130</v>
      </c>
      <c r="C347" s="54" t="s">
        <v>25</v>
      </c>
    </row>
    <row r="348" spans="1:3" x14ac:dyDescent="0.2">
      <c r="A348" s="107" t="s">
        <v>858</v>
      </c>
      <c r="B348" s="107" t="s">
        <v>130</v>
      </c>
      <c r="C348" s="54" t="s">
        <v>35</v>
      </c>
    </row>
    <row r="349" spans="1:3" x14ac:dyDescent="0.2">
      <c r="A349" s="107" t="s">
        <v>859</v>
      </c>
      <c r="B349" s="107" t="s">
        <v>130</v>
      </c>
      <c r="C349" s="54" t="s">
        <v>71</v>
      </c>
    </row>
    <row r="350" spans="1:3" x14ac:dyDescent="0.2">
      <c r="A350" s="107" t="s">
        <v>860</v>
      </c>
      <c r="B350" s="107" t="s">
        <v>130</v>
      </c>
      <c r="C350" s="54" t="s">
        <v>44</v>
      </c>
    </row>
    <row r="351" spans="1:3" x14ac:dyDescent="0.2">
      <c r="A351" s="107" t="s">
        <v>861</v>
      </c>
      <c r="B351" s="107" t="s">
        <v>130</v>
      </c>
      <c r="C351" s="54" t="s">
        <v>335</v>
      </c>
    </row>
    <row r="352" spans="1:3" x14ac:dyDescent="0.2">
      <c r="A352" s="107" t="s">
        <v>862</v>
      </c>
      <c r="B352" s="107" t="s">
        <v>130</v>
      </c>
      <c r="C352" s="54" t="s">
        <v>66</v>
      </c>
    </row>
    <row r="353" spans="1:3" x14ac:dyDescent="0.2">
      <c r="A353" s="107" t="s">
        <v>863</v>
      </c>
      <c r="B353" s="107" t="s">
        <v>130</v>
      </c>
      <c r="C353" s="54" t="s">
        <v>41</v>
      </c>
    </row>
    <row r="354" spans="1:3" x14ac:dyDescent="0.2">
      <c r="A354" s="107" t="s">
        <v>864</v>
      </c>
      <c r="B354" s="107" t="s">
        <v>130</v>
      </c>
      <c r="C354" s="54" t="s">
        <v>187</v>
      </c>
    </row>
    <row r="355" spans="1:3" x14ac:dyDescent="0.2">
      <c r="A355" s="107" t="s">
        <v>865</v>
      </c>
      <c r="B355" s="107" t="s">
        <v>130</v>
      </c>
      <c r="C355" s="54" t="s">
        <v>27</v>
      </c>
    </row>
    <row r="356" spans="1:3" x14ac:dyDescent="0.2">
      <c r="A356" s="107" t="s">
        <v>866</v>
      </c>
      <c r="B356" s="107" t="s">
        <v>130</v>
      </c>
      <c r="C356" s="54" t="s">
        <v>52</v>
      </c>
    </row>
    <row r="357" spans="1:3" x14ac:dyDescent="0.2">
      <c r="A357" s="107" t="s">
        <v>867</v>
      </c>
      <c r="B357" s="107" t="s">
        <v>130</v>
      </c>
      <c r="C357" s="54" t="s">
        <v>60</v>
      </c>
    </row>
    <row r="358" spans="1:3" x14ac:dyDescent="0.2">
      <c r="A358" s="107" t="s">
        <v>868</v>
      </c>
      <c r="B358" s="107" t="s">
        <v>130</v>
      </c>
      <c r="C358" s="54" t="s">
        <v>39</v>
      </c>
    </row>
    <row r="359" spans="1:3" x14ac:dyDescent="0.2">
      <c r="A359" s="107" t="s">
        <v>869</v>
      </c>
      <c r="B359" s="107" t="s">
        <v>130</v>
      </c>
      <c r="C359" s="54" t="s">
        <v>17</v>
      </c>
    </row>
    <row r="360" spans="1:3" x14ac:dyDescent="0.2">
      <c r="A360" s="107" t="s">
        <v>870</v>
      </c>
      <c r="B360" s="107" t="s">
        <v>130</v>
      </c>
      <c r="C360" s="54" t="s">
        <v>27</v>
      </c>
    </row>
    <row r="361" spans="1:3" x14ac:dyDescent="0.2">
      <c r="A361" s="107" t="s">
        <v>871</v>
      </c>
      <c r="B361" s="107" t="s">
        <v>130</v>
      </c>
      <c r="C361" s="54" t="s">
        <v>266</v>
      </c>
    </row>
    <row r="362" spans="1:3" x14ac:dyDescent="0.2">
      <c r="A362" s="107" t="s">
        <v>872</v>
      </c>
      <c r="B362" s="107" t="s">
        <v>130</v>
      </c>
      <c r="C362" s="54" t="s">
        <v>273</v>
      </c>
    </row>
    <row r="363" spans="1:3" x14ac:dyDescent="0.2">
      <c r="A363" s="107" t="s">
        <v>873</v>
      </c>
      <c r="B363" s="107" t="s">
        <v>130</v>
      </c>
      <c r="C363" s="54" t="s">
        <v>64</v>
      </c>
    </row>
    <row r="364" spans="1:3" x14ac:dyDescent="0.2">
      <c r="A364" s="107" t="s">
        <v>874</v>
      </c>
      <c r="B364" s="107" t="s">
        <v>130</v>
      </c>
      <c r="C364" s="54" t="s">
        <v>47</v>
      </c>
    </row>
    <row r="365" spans="1:3" x14ac:dyDescent="0.2">
      <c r="A365" s="107" t="s">
        <v>875</v>
      </c>
      <c r="B365" s="107" t="s">
        <v>130</v>
      </c>
      <c r="C365" s="54" t="s">
        <v>71</v>
      </c>
    </row>
    <row r="366" spans="1:3" x14ac:dyDescent="0.2">
      <c r="A366" s="107" t="s">
        <v>876</v>
      </c>
      <c r="B366" s="107" t="s">
        <v>130</v>
      </c>
      <c r="C366" s="54" t="s">
        <v>30</v>
      </c>
    </row>
    <row r="367" spans="1:3" x14ac:dyDescent="0.2">
      <c r="A367" s="107" t="s">
        <v>877</v>
      </c>
      <c r="B367" s="107" t="s">
        <v>130</v>
      </c>
      <c r="C367" s="54" t="s">
        <v>30</v>
      </c>
    </row>
    <row r="368" spans="1:3" x14ac:dyDescent="0.2">
      <c r="A368" s="107" t="s">
        <v>878</v>
      </c>
      <c r="B368" s="107" t="s">
        <v>130</v>
      </c>
      <c r="C368" s="54" t="s">
        <v>19</v>
      </c>
    </row>
    <row r="369" spans="1:3" x14ac:dyDescent="0.2">
      <c r="A369" s="107" t="s">
        <v>879</v>
      </c>
      <c r="B369" s="107" t="s">
        <v>130</v>
      </c>
      <c r="C369" s="54" t="s">
        <v>206</v>
      </c>
    </row>
    <row r="370" spans="1:3" x14ac:dyDescent="0.2">
      <c r="A370" s="107" t="s">
        <v>880</v>
      </c>
      <c r="B370" s="107" t="s">
        <v>130</v>
      </c>
      <c r="C370" s="54" t="s">
        <v>64</v>
      </c>
    </row>
    <row r="371" spans="1:3" x14ac:dyDescent="0.2">
      <c r="A371" s="107" t="s">
        <v>881</v>
      </c>
      <c r="B371" s="107" t="s">
        <v>130</v>
      </c>
      <c r="C371" s="54" t="s">
        <v>35</v>
      </c>
    </row>
    <row r="372" spans="1:3" x14ac:dyDescent="0.2">
      <c r="A372" s="107" t="s">
        <v>882</v>
      </c>
      <c r="B372" s="107" t="s">
        <v>130</v>
      </c>
      <c r="C372" s="54" t="s">
        <v>76</v>
      </c>
    </row>
    <row r="373" spans="1:3" x14ac:dyDescent="0.2">
      <c r="A373" s="107" t="s">
        <v>883</v>
      </c>
      <c r="B373" s="107" t="s">
        <v>130</v>
      </c>
      <c r="C373" s="54" t="s">
        <v>44</v>
      </c>
    </row>
    <row r="374" spans="1:3" x14ac:dyDescent="0.2">
      <c r="A374" s="107" t="s">
        <v>884</v>
      </c>
      <c r="B374" s="107" t="s">
        <v>130</v>
      </c>
      <c r="C374" s="54" t="s">
        <v>22</v>
      </c>
    </row>
    <row r="375" spans="1:3" x14ac:dyDescent="0.2">
      <c r="A375" s="107" t="s">
        <v>885</v>
      </c>
      <c r="B375" s="107" t="s">
        <v>130</v>
      </c>
      <c r="C375" s="54" t="s">
        <v>190</v>
      </c>
    </row>
    <row r="376" spans="1:3" x14ac:dyDescent="0.2">
      <c r="A376" s="107" t="s">
        <v>886</v>
      </c>
      <c r="B376" s="107" t="s">
        <v>130</v>
      </c>
      <c r="C376" s="54" t="s">
        <v>17</v>
      </c>
    </row>
    <row r="377" spans="1:3" x14ac:dyDescent="0.2">
      <c r="A377" s="107" t="s">
        <v>887</v>
      </c>
      <c r="B377" s="107" t="s">
        <v>130</v>
      </c>
      <c r="C377" s="54" t="s">
        <v>8</v>
      </c>
    </row>
    <row r="378" spans="1:3" x14ac:dyDescent="0.2">
      <c r="A378" s="107" t="s">
        <v>888</v>
      </c>
      <c r="B378" s="107" t="s">
        <v>130</v>
      </c>
      <c r="C378" s="54" t="s">
        <v>64</v>
      </c>
    </row>
    <row r="379" spans="1:3" x14ac:dyDescent="0.2">
      <c r="A379" s="107" t="s">
        <v>889</v>
      </c>
      <c r="B379" s="107" t="s">
        <v>130</v>
      </c>
      <c r="C379" s="54" t="s">
        <v>76</v>
      </c>
    </row>
    <row r="380" spans="1:3" x14ac:dyDescent="0.2">
      <c r="A380" s="107" t="s">
        <v>890</v>
      </c>
      <c r="B380" s="107" t="s">
        <v>130</v>
      </c>
      <c r="C380" s="54" t="s">
        <v>273</v>
      </c>
    </row>
    <row r="381" spans="1:3" x14ac:dyDescent="0.2">
      <c r="A381" s="107" t="s">
        <v>891</v>
      </c>
      <c r="B381" s="107" t="s">
        <v>130</v>
      </c>
      <c r="C381" s="54" t="s">
        <v>27</v>
      </c>
    </row>
    <row r="382" spans="1:3" x14ac:dyDescent="0.2">
      <c r="A382" s="107" t="s">
        <v>892</v>
      </c>
      <c r="B382" s="107" t="s">
        <v>130</v>
      </c>
      <c r="C382" s="54" t="s">
        <v>35</v>
      </c>
    </row>
    <row r="383" spans="1:3" x14ac:dyDescent="0.2">
      <c r="A383" s="107" t="s">
        <v>893</v>
      </c>
      <c r="B383" s="107" t="s">
        <v>130</v>
      </c>
      <c r="C383" s="54" t="s">
        <v>39</v>
      </c>
    </row>
    <row r="384" spans="1:3" x14ac:dyDescent="0.2">
      <c r="A384" s="107" t="s">
        <v>894</v>
      </c>
      <c r="B384" s="107" t="s">
        <v>130</v>
      </c>
      <c r="C384" s="54" t="s">
        <v>54</v>
      </c>
    </row>
    <row r="385" spans="1:3" x14ac:dyDescent="0.2">
      <c r="A385" s="107" t="s">
        <v>895</v>
      </c>
      <c r="B385" s="107" t="s">
        <v>130</v>
      </c>
      <c r="C385" s="54" t="s">
        <v>39</v>
      </c>
    </row>
    <row r="386" spans="1:3" x14ac:dyDescent="0.2">
      <c r="A386" s="107" t="s">
        <v>896</v>
      </c>
      <c r="B386" s="107" t="s">
        <v>130</v>
      </c>
      <c r="C386" s="54" t="s">
        <v>41</v>
      </c>
    </row>
    <row r="387" spans="1:3" x14ac:dyDescent="0.2">
      <c r="A387" s="107" t="s">
        <v>897</v>
      </c>
      <c r="B387" s="107" t="s">
        <v>130</v>
      </c>
      <c r="C387" s="54" t="s">
        <v>30</v>
      </c>
    </row>
    <row r="388" spans="1:3" x14ac:dyDescent="0.2">
      <c r="A388" s="107" t="s">
        <v>898</v>
      </c>
      <c r="B388" s="107" t="s">
        <v>130</v>
      </c>
      <c r="C388" s="54" t="s">
        <v>57</v>
      </c>
    </row>
    <row r="389" spans="1:3" x14ac:dyDescent="0.2">
      <c r="A389" s="107" t="s">
        <v>899</v>
      </c>
      <c r="B389" s="107" t="s">
        <v>130</v>
      </c>
      <c r="C389" s="54" t="s">
        <v>175</v>
      </c>
    </row>
    <row r="390" spans="1:3" x14ac:dyDescent="0.2">
      <c r="A390" s="107" t="s">
        <v>900</v>
      </c>
      <c r="B390" s="107" t="s">
        <v>130</v>
      </c>
      <c r="C390" s="54" t="s">
        <v>76</v>
      </c>
    </row>
    <row r="391" spans="1:3" x14ac:dyDescent="0.2">
      <c r="A391" s="107" t="s">
        <v>901</v>
      </c>
      <c r="B391" s="107" t="s">
        <v>130</v>
      </c>
      <c r="C391" s="54" t="s">
        <v>54</v>
      </c>
    </row>
    <row r="392" spans="1:3" x14ac:dyDescent="0.2">
      <c r="A392" s="107" t="s">
        <v>902</v>
      </c>
      <c r="B392" s="107" t="s">
        <v>130</v>
      </c>
      <c r="C392" s="54" t="s">
        <v>25</v>
      </c>
    </row>
    <row r="393" spans="1:3" x14ac:dyDescent="0.2">
      <c r="A393" s="107" t="s">
        <v>903</v>
      </c>
      <c r="B393" s="107" t="s">
        <v>130</v>
      </c>
      <c r="C393" s="54" t="s">
        <v>47</v>
      </c>
    </row>
    <row r="394" spans="1:3" x14ac:dyDescent="0.2">
      <c r="A394" s="107" t="s">
        <v>904</v>
      </c>
      <c r="B394" s="107" t="s">
        <v>130</v>
      </c>
      <c r="C394" s="54" t="s">
        <v>76</v>
      </c>
    </row>
    <row r="395" spans="1:3" x14ac:dyDescent="0.2">
      <c r="A395" s="107" t="s">
        <v>905</v>
      </c>
      <c r="B395" s="107" t="s">
        <v>130</v>
      </c>
      <c r="C395" s="54" t="s">
        <v>206</v>
      </c>
    </row>
    <row r="396" spans="1:3" x14ac:dyDescent="0.2">
      <c r="A396" s="107" t="s">
        <v>906</v>
      </c>
      <c r="B396" s="107" t="s">
        <v>130</v>
      </c>
      <c r="C396" s="54" t="s">
        <v>47</v>
      </c>
    </row>
    <row r="397" spans="1:3" x14ac:dyDescent="0.2">
      <c r="A397" s="107" t="s">
        <v>907</v>
      </c>
      <c r="B397" s="107" t="s">
        <v>130</v>
      </c>
      <c r="C397" s="54" t="s">
        <v>57</v>
      </c>
    </row>
    <row r="398" spans="1:3" x14ac:dyDescent="0.2">
      <c r="A398" s="107" t="s">
        <v>908</v>
      </c>
      <c r="B398" s="107" t="s">
        <v>130</v>
      </c>
      <c r="C398" s="54" t="s">
        <v>71</v>
      </c>
    </row>
    <row r="399" spans="1:3" x14ac:dyDescent="0.2">
      <c r="A399" s="107" t="s">
        <v>909</v>
      </c>
      <c r="B399" s="107" t="s">
        <v>130</v>
      </c>
      <c r="C399" s="54" t="s">
        <v>49</v>
      </c>
    </row>
    <row r="400" spans="1:3" x14ac:dyDescent="0.2">
      <c r="A400" s="107" t="s">
        <v>910</v>
      </c>
      <c r="B400" s="107" t="s">
        <v>130</v>
      </c>
      <c r="C400" s="54" t="s">
        <v>266</v>
      </c>
    </row>
    <row r="401" spans="1:3" x14ac:dyDescent="0.2">
      <c r="A401" s="107" t="s">
        <v>911</v>
      </c>
      <c r="B401" s="107" t="s">
        <v>130</v>
      </c>
      <c r="C401" s="54" t="s">
        <v>37</v>
      </c>
    </row>
    <row r="402" spans="1:3" x14ac:dyDescent="0.2">
      <c r="A402" s="107" t="s">
        <v>912</v>
      </c>
      <c r="B402" s="107" t="s">
        <v>130</v>
      </c>
      <c r="C402" s="54" t="s">
        <v>11</v>
      </c>
    </row>
    <row r="403" spans="1:3" x14ac:dyDescent="0.2">
      <c r="A403" s="107" t="s">
        <v>913</v>
      </c>
      <c r="B403" s="107" t="s">
        <v>130</v>
      </c>
      <c r="C403" s="54" t="s">
        <v>68</v>
      </c>
    </row>
    <row r="404" spans="1:3" x14ac:dyDescent="0.2">
      <c r="A404" s="107" t="s">
        <v>914</v>
      </c>
      <c r="B404" s="107" t="s">
        <v>130</v>
      </c>
      <c r="C404" s="54" t="s">
        <v>288</v>
      </c>
    </row>
    <row r="405" spans="1:3" x14ac:dyDescent="0.2">
      <c r="A405" s="107" t="s">
        <v>915</v>
      </c>
      <c r="B405" s="107" t="s">
        <v>130</v>
      </c>
      <c r="C405" s="54" t="s">
        <v>5</v>
      </c>
    </row>
    <row r="406" spans="1:3" x14ac:dyDescent="0.2">
      <c r="A406" s="107" t="s">
        <v>916</v>
      </c>
      <c r="B406" s="107" t="s">
        <v>130</v>
      </c>
      <c r="C406" s="54" t="s">
        <v>288</v>
      </c>
    </row>
    <row r="407" spans="1:3" x14ac:dyDescent="0.2">
      <c r="A407" s="107" t="s">
        <v>917</v>
      </c>
      <c r="B407" s="107" t="s">
        <v>130</v>
      </c>
      <c r="C407" s="54" t="s">
        <v>190</v>
      </c>
    </row>
    <row r="408" spans="1:3" x14ac:dyDescent="0.2">
      <c r="A408" s="107" t="s">
        <v>918</v>
      </c>
      <c r="B408" s="107" t="s">
        <v>130</v>
      </c>
      <c r="C408" s="54" t="s">
        <v>49</v>
      </c>
    </row>
    <row r="409" spans="1:3" x14ac:dyDescent="0.2">
      <c r="A409" s="107" t="s">
        <v>919</v>
      </c>
      <c r="B409" s="107" t="s">
        <v>130</v>
      </c>
      <c r="C409" s="54" t="s">
        <v>137</v>
      </c>
    </row>
    <row r="410" spans="1:3" x14ac:dyDescent="0.2">
      <c r="A410" s="107" t="s">
        <v>920</v>
      </c>
      <c r="B410" s="107" t="s">
        <v>130</v>
      </c>
      <c r="C410" s="54" t="s">
        <v>54</v>
      </c>
    </row>
    <row r="411" spans="1:3" x14ac:dyDescent="0.2">
      <c r="A411" s="107" t="s">
        <v>921</v>
      </c>
      <c r="B411" s="107" t="s">
        <v>130</v>
      </c>
      <c r="C411" s="54" t="s">
        <v>288</v>
      </c>
    </row>
    <row r="412" spans="1:3" x14ac:dyDescent="0.2">
      <c r="A412" s="107" t="s">
        <v>922</v>
      </c>
      <c r="B412" s="107" t="s">
        <v>130</v>
      </c>
      <c r="C412" s="54" t="s">
        <v>41</v>
      </c>
    </row>
    <row r="413" spans="1:3" x14ac:dyDescent="0.2">
      <c r="A413" s="107" t="s">
        <v>923</v>
      </c>
      <c r="B413" s="107" t="s">
        <v>130</v>
      </c>
      <c r="C413" s="54" t="s">
        <v>73</v>
      </c>
    </row>
    <row r="414" spans="1:3" x14ac:dyDescent="0.2">
      <c r="A414" s="107" t="s">
        <v>924</v>
      </c>
      <c r="B414" s="107" t="s">
        <v>130</v>
      </c>
      <c r="C414" s="54" t="s">
        <v>30</v>
      </c>
    </row>
    <row r="415" spans="1:3" x14ac:dyDescent="0.2">
      <c r="A415" s="107" t="s">
        <v>925</v>
      </c>
      <c r="B415" s="107" t="s">
        <v>130</v>
      </c>
      <c r="C415" s="54" t="s">
        <v>76</v>
      </c>
    </row>
    <row r="416" spans="1:3" x14ac:dyDescent="0.2">
      <c r="A416" s="107" t="s">
        <v>926</v>
      </c>
      <c r="B416" s="107" t="s">
        <v>130</v>
      </c>
      <c r="C416" s="54" t="s">
        <v>311</v>
      </c>
    </row>
    <row r="417" spans="1:3" x14ac:dyDescent="0.2">
      <c r="A417" s="107" t="s">
        <v>927</v>
      </c>
      <c r="B417" s="107" t="s">
        <v>130</v>
      </c>
      <c r="C417" s="54" t="s">
        <v>57</v>
      </c>
    </row>
    <row r="418" spans="1:3" x14ac:dyDescent="0.2">
      <c r="A418" s="107" t="s">
        <v>928</v>
      </c>
      <c r="B418" s="107" t="s">
        <v>130</v>
      </c>
      <c r="C418" s="54" t="s">
        <v>175</v>
      </c>
    </row>
    <row r="419" spans="1:3" x14ac:dyDescent="0.2">
      <c r="A419" s="107" t="s">
        <v>929</v>
      </c>
      <c r="B419" s="107" t="s">
        <v>130</v>
      </c>
      <c r="C419" s="54" t="s">
        <v>27</v>
      </c>
    </row>
    <row r="420" spans="1:3" x14ac:dyDescent="0.2">
      <c r="A420" s="107" t="s">
        <v>930</v>
      </c>
      <c r="B420" s="107" t="s">
        <v>130</v>
      </c>
      <c r="C420" s="54" t="s">
        <v>62</v>
      </c>
    </row>
    <row r="421" spans="1:3" x14ac:dyDescent="0.2">
      <c r="A421" s="107" t="s">
        <v>931</v>
      </c>
      <c r="B421" s="107" t="s">
        <v>130</v>
      </c>
      <c r="C421" s="54" t="s">
        <v>22</v>
      </c>
    </row>
    <row r="422" spans="1:3" x14ac:dyDescent="0.2">
      <c r="A422" s="107" t="s">
        <v>932</v>
      </c>
      <c r="B422" s="107" t="s">
        <v>130</v>
      </c>
      <c r="C422" s="54" t="s">
        <v>25</v>
      </c>
    </row>
    <row r="423" spans="1:3" x14ac:dyDescent="0.2">
      <c r="A423" s="107" t="s">
        <v>933</v>
      </c>
      <c r="B423" s="107" t="s">
        <v>130</v>
      </c>
      <c r="C423" s="54" t="s">
        <v>206</v>
      </c>
    </row>
    <row r="424" spans="1:3" x14ac:dyDescent="0.2">
      <c r="A424" s="107" t="s">
        <v>934</v>
      </c>
      <c r="B424" s="107" t="s">
        <v>130</v>
      </c>
      <c r="C424" s="54" t="s">
        <v>206</v>
      </c>
    </row>
    <row r="425" spans="1:3" x14ac:dyDescent="0.2">
      <c r="A425" s="107" t="s">
        <v>935</v>
      </c>
      <c r="B425" s="107" t="s">
        <v>130</v>
      </c>
      <c r="C425" s="54" t="s">
        <v>54</v>
      </c>
    </row>
    <row r="426" spans="1:3" x14ac:dyDescent="0.2">
      <c r="A426" s="107" t="s">
        <v>936</v>
      </c>
      <c r="B426" s="107" t="s">
        <v>130</v>
      </c>
      <c r="C426" s="54" t="s">
        <v>73</v>
      </c>
    </row>
    <row r="427" spans="1:3" x14ac:dyDescent="0.2">
      <c r="A427" s="107" t="s">
        <v>937</v>
      </c>
      <c r="B427" s="107" t="s">
        <v>130</v>
      </c>
      <c r="C427" s="54" t="s">
        <v>187</v>
      </c>
    </row>
    <row r="428" spans="1:3" x14ac:dyDescent="0.2">
      <c r="A428" s="107" t="s">
        <v>938</v>
      </c>
      <c r="B428" s="107" t="s">
        <v>130</v>
      </c>
      <c r="C428" s="54" t="s">
        <v>190</v>
      </c>
    </row>
    <row r="429" spans="1:3" x14ac:dyDescent="0.2">
      <c r="A429" s="107" t="s">
        <v>939</v>
      </c>
      <c r="B429" s="107" t="s">
        <v>130</v>
      </c>
      <c r="C429" s="54" t="s">
        <v>54</v>
      </c>
    </row>
    <row r="430" spans="1:3" x14ac:dyDescent="0.2">
      <c r="A430" s="107" t="s">
        <v>940</v>
      </c>
      <c r="B430" s="107" t="s">
        <v>130</v>
      </c>
      <c r="C430" s="54" t="s">
        <v>266</v>
      </c>
    </row>
    <row r="431" spans="1:3" x14ac:dyDescent="0.2">
      <c r="A431" s="107" t="s">
        <v>941</v>
      </c>
      <c r="B431" s="107" t="s">
        <v>130</v>
      </c>
      <c r="C431" s="54" t="s">
        <v>311</v>
      </c>
    </row>
    <row r="432" spans="1:3" x14ac:dyDescent="0.2">
      <c r="A432" s="107" t="s">
        <v>942</v>
      </c>
      <c r="B432" s="107" t="s">
        <v>130</v>
      </c>
      <c r="C432" s="54" t="s">
        <v>11</v>
      </c>
    </row>
    <row r="433" spans="1:3" x14ac:dyDescent="0.2">
      <c r="A433" s="107" t="s">
        <v>943</v>
      </c>
      <c r="B433" s="107" t="s">
        <v>130</v>
      </c>
      <c r="C433" s="54" t="s">
        <v>35</v>
      </c>
    </row>
    <row r="434" spans="1:3" x14ac:dyDescent="0.2">
      <c r="A434" s="107" t="s">
        <v>944</v>
      </c>
      <c r="B434" s="107" t="s">
        <v>130</v>
      </c>
      <c r="C434" s="54" t="s">
        <v>27</v>
      </c>
    </row>
    <row r="435" spans="1:3" x14ac:dyDescent="0.2">
      <c r="A435" s="107" t="s">
        <v>945</v>
      </c>
      <c r="B435" s="107" t="s">
        <v>130</v>
      </c>
      <c r="C435" s="54" t="s">
        <v>47</v>
      </c>
    </row>
    <row r="436" spans="1:3" x14ac:dyDescent="0.2">
      <c r="A436" s="107" t="s">
        <v>946</v>
      </c>
      <c r="B436" s="107" t="s">
        <v>130</v>
      </c>
      <c r="C436" s="54" t="s">
        <v>76</v>
      </c>
    </row>
    <row r="437" spans="1:3" x14ac:dyDescent="0.2">
      <c r="A437" s="107" t="s">
        <v>947</v>
      </c>
      <c r="B437" s="107" t="s">
        <v>130</v>
      </c>
      <c r="C437" s="54" t="s">
        <v>47</v>
      </c>
    </row>
    <row r="438" spans="1:3" x14ac:dyDescent="0.2">
      <c r="A438" s="107" t="s">
        <v>948</v>
      </c>
      <c r="B438" s="107" t="s">
        <v>130</v>
      </c>
      <c r="C438" s="54" t="s">
        <v>68</v>
      </c>
    </row>
    <row r="439" spans="1:3" x14ac:dyDescent="0.2">
      <c r="A439" s="107" t="s">
        <v>949</v>
      </c>
      <c r="B439" s="107" t="s">
        <v>130</v>
      </c>
      <c r="C439" s="54" t="s">
        <v>44</v>
      </c>
    </row>
    <row r="440" spans="1:3" x14ac:dyDescent="0.2">
      <c r="A440" s="107" t="s">
        <v>950</v>
      </c>
      <c r="B440" s="107" t="s">
        <v>130</v>
      </c>
      <c r="C440" s="54" t="s">
        <v>273</v>
      </c>
    </row>
    <row r="441" spans="1:3" x14ac:dyDescent="0.2">
      <c r="A441" s="107" t="s">
        <v>951</v>
      </c>
      <c r="B441" s="107" t="s">
        <v>130</v>
      </c>
      <c r="C441" s="54" t="s">
        <v>62</v>
      </c>
    </row>
    <row r="442" spans="1:3" x14ac:dyDescent="0.2">
      <c r="A442" s="107" t="s">
        <v>952</v>
      </c>
      <c r="B442" s="107" t="s">
        <v>130</v>
      </c>
      <c r="C442" s="54" t="s">
        <v>5</v>
      </c>
    </row>
    <row r="443" spans="1:3" x14ac:dyDescent="0.2">
      <c r="A443" s="107" t="s">
        <v>953</v>
      </c>
      <c r="B443" s="107" t="s">
        <v>130</v>
      </c>
      <c r="C443" s="54" t="s">
        <v>175</v>
      </c>
    </row>
    <row r="444" spans="1:3" x14ac:dyDescent="0.2">
      <c r="A444" s="107" t="s">
        <v>954</v>
      </c>
      <c r="B444" s="107" t="s">
        <v>130</v>
      </c>
      <c r="C444" s="54" t="s">
        <v>41</v>
      </c>
    </row>
    <row r="445" spans="1:3" x14ac:dyDescent="0.2">
      <c r="A445" s="107" t="s">
        <v>955</v>
      </c>
      <c r="B445" s="107" t="s">
        <v>130</v>
      </c>
      <c r="C445" s="54" t="s">
        <v>19</v>
      </c>
    </row>
    <row r="446" spans="1:3" x14ac:dyDescent="0.2">
      <c r="A446" s="107" t="s">
        <v>956</v>
      </c>
      <c r="B446" s="107" t="s">
        <v>130</v>
      </c>
      <c r="C446" s="54" t="s">
        <v>14</v>
      </c>
    </row>
    <row r="447" spans="1:3" x14ac:dyDescent="0.2">
      <c r="A447" s="107" t="s">
        <v>957</v>
      </c>
      <c r="B447" s="107" t="s">
        <v>130</v>
      </c>
      <c r="C447" s="54" t="s">
        <v>22</v>
      </c>
    </row>
    <row r="448" spans="1:3" x14ac:dyDescent="0.2">
      <c r="A448" s="107" t="s">
        <v>958</v>
      </c>
      <c r="B448" s="107" t="s">
        <v>130</v>
      </c>
      <c r="C448" s="54" t="s">
        <v>66</v>
      </c>
    </row>
    <row r="449" spans="1:3" x14ac:dyDescent="0.2">
      <c r="A449" s="107" t="s">
        <v>959</v>
      </c>
      <c r="B449" s="107" t="s">
        <v>130</v>
      </c>
      <c r="C449" s="54" t="s">
        <v>57</v>
      </c>
    </row>
    <row r="450" spans="1:3" x14ac:dyDescent="0.2">
      <c r="A450" s="107" t="s">
        <v>960</v>
      </c>
      <c r="B450" s="107" t="s">
        <v>130</v>
      </c>
      <c r="C450" s="54" t="s">
        <v>57</v>
      </c>
    </row>
    <row r="451" spans="1:3" x14ac:dyDescent="0.2">
      <c r="A451" s="107" t="s">
        <v>961</v>
      </c>
      <c r="B451" s="107" t="s">
        <v>130</v>
      </c>
      <c r="C451" s="54" t="s">
        <v>137</v>
      </c>
    </row>
    <row r="452" spans="1:3" x14ac:dyDescent="0.2">
      <c r="A452" s="107" t="s">
        <v>962</v>
      </c>
      <c r="B452" s="107" t="s">
        <v>130</v>
      </c>
      <c r="C452" s="54" t="s">
        <v>2</v>
      </c>
    </row>
    <row r="453" spans="1:3" x14ac:dyDescent="0.2">
      <c r="A453" s="107" t="s">
        <v>963</v>
      </c>
      <c r="B453" s="107" t="s">
        <v>130</v>
      </c>
      <c r="C453" s="54" t="s">
        <v>73</v>
      </c>
    </row>
    <row r="454" spans="1:3" x14ac:dyDescent="0.2">
      <c r="A454" s="107" t="s">
        <v>964</v>
      </c>
      <c r="B454" s="107" t="s">
        <v>130</v>
      </c>
      <c r="C454" s="54" t="s">
        <v>52</v>
      </c>
    </row>
    <row r="455" spans="1:3" x14ac:dyDescent="0.2">
      <c r="A455" s="107" t="s">
        <v>965</v>
      </c>
      <c r="B455" s="107" t="s">
        <v>130</v>
      </c>
      <c r="C455" s="54" t="s">
        <v>273</v>
      </c>
    </row>
    <row r="456" spans="1:3" x14ac:dyDescent="0.2">
      <c r="A456" s="107" t="s">
        <v>966</v>
      </c>
      <c r="B456" s="107" t="s">
        <v>130</v>
      </c>
      <c r="C456" s="54" t="s">
        <v>73</v>
      </c>
    </row>
    <row r="457" spans="1:3" x14ac:dyDescent="0.2">
      <c r="A457" s="107" t="s">
        <v>967</v>
      </c>
      <c r="B457" s="107" t="s">
        <v>130</v>
      </c>
      <c r="C457" s="54" t="s">
        <v>145</v>
      </c>
    </row>
    <row r="458" spans="1:3" x14ac:dyDescent="0.2">
      <c r="A458" s="107" t="s">
        <v>968</v>
      </c>
      <c r="B458" s="107" t="s">
        <v>130</v>
      </c>
      <c r="C458" s="54" t="s">
        <v>190</v>
      </c>
    </row>
    <row r="459" spans="1:3" x14ac:dyDescent="0.2">
      <c r="A459" s="107" t="s">
        <v>969</v>
      </c>
      <c r="B459" s="107" t="s">
        <v>130</v>
      </c>
      <c r="C459" s="54" t="s">
        <v>311</v>
      </c>
    </row>
    <row r="460" spans="1:3" x14ac:dyDescent="0.2">
      <c r="A460" s="107" t="s">
        <v>970</v>
      </c>
      <c r="B460" s="107" t="s">
        <v>130</v>
      </c>
      <c r="C460" s="54" t="s">
        <v>47</v>
      </c>
    </row>
    <row r="461" spans="1:3" x14ac:dyDescent="0.2">
      <c r="A461" s="107" t="s">
        <v>971</v>
      </c>
      <c r="B461" s="107" t="s">
        <v>130</v>
      </c>
      <c r="C461" s="54" t="s">
        <v>37</v>
      </c>
    </row>
    <row r="462" spans="1:3" x14ac:dyDescent="0.2">
      <c r="A462" s="107" t="s">
        <v>972</v>
      </c>
      <c r="B462" s="107" t="s">
        <v>130</v>
      </c>
      <c r="C462" s="54" t="s">
        <v>266</v>
      </c>
    </row>
    <row r="463" spans="1:3" x14ac:dyDescent="0.2">
      <c r="A463" s="107" t="s">
        <v>973</v>
      </c>
      <c r="B463" s="107" t="s">
        <v>130</v>
      </c>
      <c r="C463" s="54" t="s">
        <v>175</v>
      </c>
    </row>
    <row r="464" spans="1:3" x14ac:dyDescent="0.2">
      <c r="A464" s="107" t="s">
        <v>974</v>
      </c>
      <c r="B464" s="107" t="s">
        <v>130</v>
      </c>
      <c r="C464" s="54" t="s">
        <v>30</v>
      </c>
    </row>
    <row r="465" spans="1:3" x14ac:dyDescent="0.2">
      <c r="A465" s="107" t="s">
        <v>975</v>
      </c>
      <c r="B465" s="107" t="s">
        <v>130</v>
      </c>
      <c r="C465" s="54" t="s">
        <v>32</v>
      </c>
    </row>
    <row r="466" spans="1:3" x14ac:dyDescent="0.2">
      <c r="A466" s="107" t="s">
        <v>976</v>
      </c>
      <c r="B466" s="107" t="s">
        <v>130</v>
      </c>
      <c r="C466" s="54" t="s">
        <v>44</v>
      </c>
    </row>
    <row r="467" spans="1:3" x14ac:dyDescent="0.2">
      <c r="A467" s="107" t="s">
        <v>977</v>
      </c>
      <c r="B467" s="107" t="s">
        <v>130</v>
      </c>
      <c r="C467" s="54" t="s">
        <v>62</v>
      </c>
    </row>
    <row r="468" spans="1:3" x14ac:dyDescent="0.2">
      <c r="A468" s="107" t="s">
        <v>978</v>
      </c>
      <c r="B468" s="107" t="s">
        <v>130</v>
      </c>
      <c r="C468" s="54" t="s">
        <v>206</v>
      </c>
    </row>
    <row r="469" spans="1:3" x14ac:dyDescent="0.2">
      <c r="A469" s="107" t="s">
        <v>979</v>
      </c>
      <c r="B469" s="107" t="s">
        <v>130</v>
      </c>
      <c r="C469" s="54" t="s">
        <v>190</v>
      </c>
    </row>
    <row r="470" spans="1:3" x14ac:dyDescent="0.2">
      <c r="A470" s="107" t="s">
        <v>980</v>
      </c>
      <c r="B470" s="107" t="s">
        <v>130</v>
      </c>
      <c r="C470" s="54" t="s">
        <v>39</v>
      </c>
    </row>
    <row r="471" spans="1:3" x14ac:dyDescent="0.2">
      <c r="A471" s="107" t="s">
        <v>981</v>
      </c>
      <c r="B471" s="107" t="s">
        <v>130</v>
      </c>
      <c r="C471" s="54" t="s">
        <v>22</v>
      </c>
    </row>
    <row r="472" spans="1:3" x14ac:dyDescent="0.2">
      <c r="A472" s="107" t="s">
        <v>982</v>
      </c>
      <c r="B472" s="107" t="s">
        <v>130</v>
      </c>
      <c r="C472" s="54" t="s">
        <v>41</v>
      </c>
    </row>
    <row r="473" spans="1:3" x14ac:dyDescent="0.2">
      <c r="A473" s="107" t="s">
        <v>983</v>
      </c>
      <c r="B473" s="107" t="s">
        <v>130</v>
      </c>
      <c r="C473" s="54" t="s">
        <v>44</v>
      </c>
    </row>
    <row r="474" spans="1:3" x14ac:dyDescent="0.2">
      <c r="A474" s="107" t="s">
        <v>984</v>
      </c>
      <c r="B474" s="107" t="s">
        <v>130</v>
      </c>
      <c r="C474" s="54" t="s">
        <v>145</v>
      </c>
    </row>
    <row r="475" spans="1:3" x14ac:dyDescent="0.2">
      <c r="A475" s="107" t="s">
        <v>985</v>
      </c>
      <c r="B475" s="107" t="s">
        <v>130</v>
      </c>
      <c r="C475" s="54" t="s">
        <v>30</v>
      </c>
    </row>
    <row r="476" spans="1:3" x14ac:dyDescent="0.2">
      <c r="A476" s="107" t="s">
        <v>986</v>
      </c>
      <c r="B476" s="107" t="s">
        <v>130</v>
      </c>
      <c r="C476" s="54" t="s">
        <v>25</v>
      </c>
    </row>
    <row r="477" spans="1:3" x14ac:dyDescent="0.2">
      <c r="A477" s="107" t="s">
        <v>987</v>
      </c>
      <c r="B477" s="107" t="s">
        <v>130</v>
      </c>
      <c r="C477" s="54" t="s">
        <v>17</v>
      </c>
    </row>
    <row r="478" spans="1:3" x14ac:dyDescent="0.2">
      <c r="A478" s="107" t="s">
        <v>988</v>
      </c>
      <c r="B478" s="107" t="s">
        <v>130</v>
      </c>
      <c r="C478" s="54" t="s">
        <v>8</v>
      </c>
    </row>
    <row r="479" spans="1:3" x14ac:dyDescent="0.2">
      <c r="A479" s="107" t="s">
        <v>989</v>
      </c>
      <c r="B479" s="107" t="s">
        <v>130</v>
      </c>
      <c r="C479" s="54" t="s">
        <v>145</v>
      </c>
    </row>
    <row r="480" spans="1:3" x14ac:dyDescent="0.2">
      <c r="A480" s="107" t="s">
        <v>990</v>
      </c>
      <c r="B480" s="107" t="s">
        <v>130</v>
      </c>
      <c r="C480" s="54" t="s">
        <v>288</v>
      </c>
    </row>
    <row r="481" spans="1:3" x14ac:dyDescent="0.2">
      <c r="A481" s="107" t="s">
        <v>991</v>
      </c>
      <c r="B481" s="107" t="s">
        <v>130</v>
      </c>
      <c r="C481" s="54" t="s">
        <v>64</v>
      </c>
    </row>
    <row r="482" spans="1:3" x14ac:dyDescent="0.2">
      <c r="A482" s="107" t="s">
        <v>992</v>
      </c>
      <c r="B482" s="107" t="s">
        <v>130</v>
      </c>
      <c r="C482" s="54" t="s">
        <v>49</v>
      </c>
    </row>
    <row r="483" spans="1:3" x14ac:dyDescent="0.2">
      <c r="A483" s="107" t="s">
        <v>993</v>
      </c>
      <c r="B483" s="107" t="s">
        <v>130</v>
      </c>
      <c r="C483" s="54" t="s">
        <v>44</v>
      </c>
    </row>
    <row r="484" spans="1:3" x14ac:dyDescent="0.2">
      <c r="A484" s="107" t="s">
        <v>994</v>
      </c>
      <c r="B484" s="107" t="s">
        <v>130</v>
      </c>
      <c r="C484" s="54" t="s">
        <v>266</v>
      </c>
    </row>
    <row r="485" spans="1:3" x14ac:dyDescent="0.2">
      <c r="A485" s="107" t="s">
        <v>995</v>
      </c>
      <c r="B485" s="107" t="s">
        <v>130</v>
      </c>
      <c r="C485" s="54" t="s">
        <v>32</v>
      </c>
    </row>
    <row r="486" spans="1:3" x14ac:dyDescent="0.2">
      <c r="A486" s="107" t="s">
        <v>996</v>
      </c>
      <c r="B486" s="107" t="s">
        <v>130</v>
      </c>
      <c r="C486" s="54" t="s">
        <v>78</v>
      </c>
    </row>
    <row r="487" spans="1:3" x14ac:dyDescent="0.2">
      <c r="A487" s="107" t="s">
        <v>997</v>
      </c>
      <c r="B487" s="107" t="s">
        <v>130</v>
      </c>
      <c r="C487" s="54" t="s">
        <v>17</v>
      </c>
    </row>
    <row r="488" spans="1:3" x14ac:dyDescent="0.2">
      <c r="A488" s="107" t="s">
        <v>998</v>
      </c>
      <c r="B488" s="107" t="s">
        <v>130</v>
      </c>
      <c r="C488" s="54" t="s">
        <v>68</v>
      </c>
    </row>
    <row r="489" spans="1:3" x14ac:dyDescent="0.2">
      <c r="A489" s="107" t="s">
        <v>999</v>
      </c>
      <c r="B489" s="107" t="s">
        <v>130</v>
      </c>
      <c r="C489" s="54" t="s">
        <v>30</v>
      </c>
    </row>
    <row r="490" spans="1:3" x14ac:dyDescent="0.2">
      <c r="A490" s="107" t="s">
        <v>1000</v>
      </c>
      <c r="B490" s="107" t="s">
        <v>130</v>
      </c>
      <c r="C490" s="54" t="s">
        <v>30</v>
      </c>
    </row>
    <row r="491" spans="1:3" x14ac:dyDescent="0.2">
      <c r="A491" s="107" t="s">
        <v>1001</v>
      </c>
      <c r="B491" s="107" t="s">
        <v>130</v>
      </c>
      <c r="C491" s="54" t="s">
        <v>145</v>
      </c>
    </row>
    <row r="492" spans="1:3" x14ac:dyDescent="0.2">
      <c r="A492" s="107" t="s">
        <v>1002</v>
      </c>
      <c r="B492" s="107" t="s">
        <v>130</v>
      </c>
      <c r="C492" s="54" t="s">
        <v>44</v>
      </c>
    </row>
    <row r="493" spans="1:3" x14ac:dyDescent="0.2">
      <c r="A493" s="107" t="s">
        <v>1003</v>
      </c>
      <c r="B493" s="107" t="s">
        <v>130</v>
      </c>
      <c r="C493" s="54" t="s">
        <v>2</v>
      </c>
    </row>
    <row r="494" spans="1:3" x14ac:dyDescent="0.2">
      <c r="A494" s="107" t="s">
        <v>1004</v>
      </c>
      <c r="B494" s="107" t="s">
        <v>130</v>
      </c>
      <c r="C494" s="54" t="s">
        <v>220</v>
      </c>
    </row>
    <row r="495" spans="1:3" x14ac:dyDescent="0.2">
      <c r="A495" s="107" t="s">
        <v>1005</v>
      </c>
      <c r="B495" s="107" t="s">
        <v>130</v>
      </c>
      <c r="C495" s="54" t="s">
        <v>39</v>
      </c>
    </row>
    <row r="496" spans="1:3" x14ac:dyDescent="0.2">
      <c r="A496" s="107" t="s">
        <v>1006</v>
      </c>
      <c r="B496" s="107" t="s">
        <v>130</v>
      </c>
      <c r="C496" s="54" t="s">
        <v>71</v>
      </c>
    </row>
    <row r="497" spans="1:3" x14ac:dyDescent="0.2">
      <c r="A497" s="107" t="s">
        <v>1007</v>
      </c>
      <c r="B497" s="107" t="s">
        <v>130</v>
      </c>
      <c r="C497" s="54" t="s">
        <v>73</v>
      </c>
    </row>
    <row r="498" spans="1:3" x14ac:dyDescent="0.2">
      <c r="A498" s="107" t="s">
        <v>1008</v>
      </c>
      <c r="B498" s="107" t="s">
        <v>130</v>
      </c>
      <c r="C498" s="54" t="s">
        <v>17</v>
      </c>
    </row>
    <row r="499" spans="1:3" x14ac:dyDescent="0.2">
      <c r="A499" s="107" t="s">
        <v>1009</v>
      </c>
      <c r="B499" s="107" t="s">
        <v>130</v>
      </c>
      <c r="C499" s="54" t="s">
        <v>49</v>
      </c>
    </row>
    <row r="500" spans="1:3" x14ac:dyDescent="0.2">
      <c r="A500" s="107" t="s">
        <v>1010</v>
      </c>
      <c r="B500" s="107" t="s">
        <v>130</v>
      </c>
      <c r="C500" s="54" t="s">
        <v>60</v>
      </c>
    </row>
    <row r="501" spans="1:3" x14ac:dyDescent="0.2">
      <c r="A501" s="107" t="s">
        <v>1011</v>
      </c>
      <c r="B501" s="107" t="s">
        <v>130</v>
      </c>
      <c r="C501" s="54" t="s">
        <v>41</v>
      </c>
    </row>
    <row r="502" spans="1:3" x14ac:dyDescent="0.2">
      <c r="A502" s="107" t="s">
        <v>1012</v>
      </c>
      <c r="B502" s="107" t="s">
        <v>130</v>
      </c>
      <c r="C502" s="54" t="s">
        <v>32</v>
      </c>
    </row>
    <row r="503" spans="1:3" x14ac:dyDescent="0.2">
      <c r="A503" s="107" t="s">
        <v>1013</v>
      </c>
      <c r="B503" s="107" t="s">
        <v>130</v>
      </c>
      <c r="C503" s="54" t="s">
        <v>17</v>
      </c>
    </row>
    <row r="504" spans="1:3" x14ac:dyDescent="0.2">
      <c r="A504" s="107" t="s">
        <v>1014</v>
      </c>
      <c r="B504" s="107" t="s">
        <v>130</v>
      </c>
      <c r="C504" s="54" t="s">
        <v>71</v>
      </c>
    </row>
    <row r="505" spans="1:3" x14ac:dyDescent="0.2">
      <c r="A505" s="107" t="s">
        <v>1015</v>
      </c>
      <c r="B505" s="107" t="s">
        <v>201</v>
      </c>
      <c r="C505" s="54" t="s">
        <v>35</v>
      </c>
    </row>
    <row r="506" spans="1:3" x14ac:dyDescent="0.2">
      <c r="A506" s="107" t="s">
        <v>1016</v>
      </c>
      <c r="B506" s="107" t="s">
        <v>201</v>
      </c>
      <c r="C506" s="54" t="s">
        <v>19</v>
      </c>
    </row>
    <row r="507" spans="1:3" x14ac:dyDescent="0.2">
      <c r="A507" s="107" t="s">
        <v>1017</v>
      </c>
      <c r="B507" s="107" t="s">
        <v>201</v>
      </c>
      <c r="C507" s="54" t="s">
        <v>335</v>
      </c>
    </row>
    <row r="508" spans="1:3" x14ac:dyDescent="0.2">
      <c r="A508" s="107" t="s">
        <v>1018</v>
      </c>
      <c r="B508" s="107" t="s">
        <v>201</v>
      </c>
      <c r="C508" s="54" t="s">
        <v>14</v>
      </c>
    </row>
    <row r="509" spans="1:3" x14ac:dyDescent="0.2">
      <c r="A509" s="107" t="s">
        <v>1019</v>
      </c>
      <c r="B509" s="107" t="s">
        <v>201</v>
      </c>
      <c r="C509" s="54" t="s">
        <v>5</v>
      </c>
    </row>
    <row r="510" spans="1:3" x14ac:dyDescent="0.2">
      <c r="A510" s="107" t="s">
        <v>1020</v>
      </c>
      <c r="B510" s="107" t="s">
        <v>201</v>
      </c>
      <c r="C510" s="54" t="s">
        <v>73</v>
      </c>
    </row>
    <row r="511" spans="1:3" x14ac:dyDescent="0.2">
      <c r="A511" s="107" t="s">
        <v>1021</v>
      </c>
      <c r="B511" s="107" t="s">
        <v>201</v>
      </c>
      <c r="C511" s="54" t="s">
        <v>54</v>
      </c>
    </row>
    <row r="512" spans="1:3" x14ac:dyDescent="0.2">
      <c r="A512" s="107" t="s">
        <v>1022</v>
      </c>
      <c r="B512" s="107" t="s">
        <v>201</v>
      </c>
      <c r="C512" s="54" t="s">
        <v>137</v>
      </c>
    </row>
    <row r="513" spans="1:3" x14ac:dyDescent="0.2">
      <c r="A513" s="107" t="s">
        <v>1023</v>
      </c>
      <c r="B513" s="107" t="s">
        <v>201</v>
      </c>
      <c r="C513" s="54" t="s">
        <v>206</v>
      </c>
    </row>
    <row r="514" spans="1:3" x14ac:dyDescent="0.2">
      <c r="A514" s="107" t="s">
        <v>1024</v>
      </c>
      <c r="B514" s="107" t="s">
        <v>201</v>
      </c>
      <c r="C514" s="54" t="s">
        <v>44</v>
      </c>
    </row>
    <row r="515" spans="1:3" x14ac:dyDescent="0.2">
      <c r="A515" s="107" t="s">
        <v>1025</v>
      </c>
      <c r="B515" s="107" t="s">
        <v>201</v>
      </c>
      <c r="C515" s="54" t="s">
        <v>37</v>
      </c>
    </row>
    <row r="516" spans="1:3" x14ac:dyDescent="0.2">
      <c r="A516" s="107" t="s">
        <v>1026</v>
      </c>
      <c r="B516" s="107" t="s">
        <v>201</v>
      </c>
      <c r="C516" s="54" t="s">
        <v>206</v>
      </c>
    </row>
    <row r="517" spans="1:3" x14ac:dyDescent="0.2">
      <c r="A517" s="107" t="s">
        <v>1027</v>
      </c>
      <c r="B517" s="107" t="s">
        <v>201</v>
      </c>
      <c r="C517" s="54" t="s">
        <v>60</v>
      </c>
    </row>
    <row r="518" spans="1:3" x14ac:dyDescent="0.2">
      <c r="A518" s="107" t="s">
        <v>1028</v>
      </c>
      <c r="B518" s="107" t="s">
        <v>201</v>
      </c>
      <c r="C518" s="54" t="s">
        <v>8</v>
      </c>
    </row>
    <row r="519" spans="1:3" x14ac:dyDescent="0.2">
      <c r="A519" s="107" t="s">
        <v>1029</v>
      </c>
      <c r="B519" s="107" t="s">
        <v>201</v>
      </c>
      <c r="C519" s="54" t="s">
        <v>288</v>
      </c>
    </row>
    <row r="520" spans="1:3" x14ac:dyDescent="0.2">
      <c r="A520" s="107" t="s">
        <v>1030</v>
      </c>
      <c r="B520" s="107" t="s">
        <v>201</v>
      </c>
      <c r="C520" s="54" t="s">
        <v>19</v>
      </c>
    </row>
    <row r="521" spans="1:3" x14ac:dyDescent="0.2">
      <c r="A521" s="107" t="s">
        <v>1031</v>
      </c>
      <c r="B521" s="107" t="s">
        <v>201</v>
      </c>
      <c r="C521" s="54" t="s">
        <v>137</v>
      </c>
    </row>
    <row r="522" spans="1:3" x14ac:dyDescent="0.2">
      <c r="A522" s="107" t="s">
        <v>1032</v>
      </c>
      <c r="B522" s="107" t="s">
        <v>201</v>
      </c>
      <c r="C522" s="54" t="s">
        <v>32</v>
      </c>
    </row>
    <row r="523" spans="1:3" x14ac:dyDescent="0.2">
      <c r="A523" s="107" t="s">
        <v>1033</v>
      </c>
      <c r="B523" s="107" t="s">
        <v>201</v>
      </c>
      <c r="C523" s="54" t="s">
        <v>57</v>
      </c>
    </row>
    <row r="524" spans="1:3" x14ac:dyDescent="0.2">
      <c r="A524" s="107" t="s">
        <v>1034</v>
      </c>
      <c r="B524" s="107" t="s">
        <v>201</v>
      </c>
      <c r="C524" s="54" t="s">
        <v>311</v>
      </c>
    </row>
    <row r="525" spans="1:3" x14ac:dyDescent="0.2">
      <c r="A525" s="107" t="s">
        <v>1035</v>
      </c>
      <c r="B525" s="107" t="s">
        <v>201</v>
      </c>
      <c r="C525" s="54" t="s">
        <v>22</v>
      </c>
    </row>
    <row r="526" spans="1:3" x14ac:dyDescent="0.2">
      <c r="A526" s="107" t="s">
        <v>1036</v>
      </c>
      <c r="B526" s="107" t="s">
        <v>201</v>
      </c>
      <c r="C526" s="54" t="s">
        <v>5</v>
      </c>
    </row>
    <row r="527" spans="1:3" x14ac:dyDescent="0.2">
      <c r="A527" s="107" t="s">
        <v>1037</v>
      </c>
      <c r="B527" s="107" t="s">
        <v>201</v>
      </c>
      <c r="C527" s="54" t="s">
        <v>14</v>
      </c>
    </row>
    <row r="528" spans="1:3" x14ac:dyDescent="0.2">
      <c r="A528" s="107" t="s">
        <v>1038</v>
      </c>
      <c r="B528" s="107" t="s">
        <v>201</v>
      </c>
      <c r="C528" s="54" t="s">
        <v>22</v>
      </c>
    </row>
    <row r="529" spans="1:3" x14ac:dyDescent="0.2">
      <c r="A529" s="107" t="s">
        <v>1039</v>
      </c>
      <c r="B529" s="107" t="s">
        <v>201</v>
      </c>
      <c r="C529" s="54" t="s">
        <v>27</v>
      </c>
    </row>
    <row r="530" spans="1:3" x14ac:dyDescent="0.2">
      <c r="A530" s="107" t="s">
        <v>1040</v>
      </c>
      <c r="B530" s="107" t="s">
        <v>201</v>
      </c>
      <c r="C530" s="54" t="s">
        <v>27</v>
      </c>
    </row>
    <row r="531" spans="1:3" x14ac:dyDescent="0.2">
      <c r="A531" s="107" t="s">
        <v>1041</v>
      </c>
      <c r="B531" s="107" t="s">
        <v>201</v>
      </c>
      <c r="C531" s="54" t="s">
        <v>206</v>
      </c>
    </row>
    <row r="532" spans="1:3" x14ac:dyDescent="0.2">
      <c r="A532" s="107" t="s">
        <v>1042</v>
      </c>
      <c r="B532" s="107" t="s">
        <v>201</v>
      </c>
      <c r="C532" s="54" t="s">
        <v>57</v>
      </c>
    </row>
    <row r="533" spans="1:3" x14ac:dyDescent="0.2">
      <c r="A533" s="107" t="s">
        <v>1043</v>
      </c>
      <c r="B533" s="107" t="s">
        <v>201</v>
      </c>
      <c r="C533" s="54" t="s">
        <v>37</v>
      </c>
    </row>
    <row r="534" spans="1:3" x14ac:dyDescent="0.2">
      <c r="A534" s="107" t="s">
        <v>1044</v>
      </c>
      <c r="B534" s="107" t="s">
        <v>201</v>
      </c>
      <c r="C534" s="54" t="s">
        <v>68</v>
      </c>
    </row>
    <row r="535" spans="1:3" x14ac:dyDescent="0.2">
      <c r="A535" s="107" t="s">
        <v>1045</v>
      </c>
      <c r="B535" s="107" t="s">
        <v>201</v>
      </c>
      <c r="C535" s="54" t="s">
        <v>273</v>
      </c>
    </row>
    <row r="536" spans="1:3" x14ac:dyDescent="0.2">
      <c r="A536" s="107" t="s">
        <v>1046</v>
      </c>
      <c r="B536" s="107" t="s">
        <v>201</v>
      </c>
      <c r="C536" s="54" t="s">
        <v>8</v>
      </c>
    </row>
    <row r="537" spans="1:3" x14ac:dyDescent="0.2">
      <c r="A537" s="107" t="s">
        <v>1047</v>
      </c>
      <c r="B537" s="107" t="s">
        <v>201</v>
      </c>
      <c r="C537" s="54" t="s">
        <v>8</v>
      </c>
    </row>
    <row r="538" spans="1:3" x14ac:dyDescent="0.2">
      <c r="A538" s="107" t="s">
        <v>1048</v>
      </c>
      <c r="B538" s="107" t="s">
        <v>201</v>
      </c>
      <c r="C538" s="54" t="s">
        <v>47</v>
      </c>
    </row>
    <row r="539" spans="1:3" x14ac:dyDescent="0.2">
      <c r="A539" s="107" t="s">
        <v>1049</v>
      </c>
      <c r="B539" s="107" t="s">
        <v>201</v>
      </c>
      <c r="C539" s="54" t="s">
        <v>206</v>
      </c>
    </row>
    <row r="540" spans="1:3" x14ac:dyDescent="0.2">
      <c r="A540" s="107" t="s">
        <v>1050</v>
      </c>
      <c r="B540" s="107" t="s">
        <v>201</v>
      </c>
      <c r="C540" s="54" t="s">
        <v>8</v>
      </c>
    </row>
    <row r="541" spans="1:3" x14ac:dyDescent="0.2">
      <c r="A541" s="107" t="s">
        <v>1051</v>
      </c>
      <c r="B541" s="107" t="s">
        <v>201</v>
      </c>
      <c r="C541" s="54" t="s">
        <v>52</v>
      </c>
    </row>
    <row r="542" spans="1:3" x14ac:dyDescent="0.2">
      <c r="A542" s="107" t="s">
        <v>1052</v>
      </c>
      <c r="B542" s="107" t="s">
        <v>201</v>
      </c>
      <c r="C542" s="54" t="s">
        <v>311</v>
      </c>
    </row>
    <row r="543" spans="1:3" x14ac:dyDescent="0.2">
      <c r="A543" s="107" t="s">
        <v>1053</v>
      </c>
      <c r="B543" s="107" t="s">
        <v>201</v>
      </c>
      <c r="C543" s="54" t="s">
        <v>54</v>
      </c>
    </row>
    <row r="544" spans="1:3" x14ac:dyDescent="0.2">
      <c r="A544" s="107" t="s">
        <v>1054</v>
      </c>
      <c r="B544" s="107" t="s">
        <v>201</v>
      </c>
      <c r="C544" s="54" t="s">
        <v>78</v>
      </c>
    </row>
    <row r="545" spans="1:3" x14ac:dyDescent="0.2">
      <c r="A545" s="107" t="s">
        <v>1055</v>
      </c>
      <c r="B545" s="107" t="s">
        <v>201</v>
      </c>
      <c r="C545" s="54" t="s">
        <v>288</v>
      </c>
    </row>
    <row r="546" spans="1:3" x14ac:dyDescent="0.2">
      <c r="A546" s="107" t="s">
        <v>1056</v>
      </c>
      <c r="B546" s="107" t="s">
        <v>201</v>
      </c>
      <c r="C546" s="54" t="s">
        <v>288</v>
      </c>
    </row>
    <row r="547" spans="1:3" x14ac:dyDescent="0.2">
      <c r="A547" s="107" t="s">
        <v>1057</v>
      </c>
      <c r="B547" s="107" t="s">
        <v>201</v>
      </c>
      <c r="C547" s="54" t="s">
        <v>27</v>
      </c>
    </row>
    <row r="548" spans="1:3" x14ac:dyDescent="0.2">
      <c r="A548" s="107" t="s">
        <v>1058</v>
      </c>
      <c r="B548" s="107" t="s">
        <v>201</v>
      </c>
      <c r="C548" s="54" t="s">
        <v>206</v>
      </c>
    </row>
    <row r="549" spans="1:3" x14ac:dyDescent="0.2">
      <c r="A549" s="107" t="s">
        <v>1059</v>
      </c>
      <c r="B549" s="107" t="s">
        <v>201</v>
      </c>
      <c r="C549" s="54" t="s">
        <v>32</v>
      </c>
    </row>
    <row r="550" spans="1:3" x14ac:dyDescent="0.2">
      <c r="A550" s="107" t="s">
        <v>1060</v>
      </c>
      <c r="B550" s="107" t="s">
        <v>201</v>
      </c>
      <c r="C550" s="54" t="s">
        <v>190</v>
      </c>
    </row>
    <row r="551" spans="1:3" x14ac:dyDescent="0.2">
      <c r="A551" s="107" t="s">
        <v>1061</v>
      </c>
      <c r="B551" s="107" t="s">
        <v>201</v>
      </c>
      <c r="C551" s="54" t="s">
        <v>206</v>
      </c>
    </row>
    <row r="552" spans="1:3" x14ac:dyDescent="0.2">
      <c r="A552" s="107" t="s">
        <v>1062</v>
      </c>
      <c r="B552" s="107" t="s">
        <v>201</v>
      </c>
      <c r="C552" s="54" t="s">
        <v>190</v>
      </c>
    </row>
    <row r="553" spans="1:3" x14ac:dyDescent="0.2">
      <c r="A553" s="107" t="s">
        <v>1063</v>
      </c>
      <c r="B553" s="107" t="s">
        <v>201</v>
      </c>
      <c r="C553" s="54" t="s">
        <v>52</v>
      </c>
    </row>
    <row r="554" spans="1:3" x14ac:dyDescent="0.2">
      <c r="A554" s="107" t="s">
        <v>1064</v>
      </c>
      <c r="B554" s="107" t="s">
        <v>201</v>
      </c>
      <c r="C554" s="54" t="s">
        <v>137</v>
      </c>
    </row>
    <row r="555" spans="1:3" x14ac:dyDescent="0.2">
      <c r="A555" s="107" t="s">
        <v>1065</v>
      </c>
      <c r="B555" s="107" t="s">
        <v>201</v>
      </c>
      <c r="C555" s="54" t="s">
        <v>11</v>
      </c>
    </row>
    <row r="556" spans="1:3" x14ac:dyDescent="0.2">
      <c r="A556" s="107" t="s">
        <v>1066</v>
      </c>
      <c r="B556" s="107" t="s">
        <v>201</v>
      </c>
      <c r="C556" s="54" t="s">
        <v>137</v>
      </c>
    </row>
    <row r="557" spans="1:3" x14ac:dyDescent="0.2">
      <c r="A557" s="107" t="s">
        <v>1067</v>
      </c>
      <c r="B557" s="107" t="s">
        <v>201</v>
      </c>
      <c r="C557" s="54" t="s">
        <v>68</v>
      </c>
    </row>
    <row r="558" spans="1:3" x14ac:dyDescent="0.2">
      <c r="A558" s="107" t="s">
        <v>1068</v>
      </c>
      <c r="B558" s="107" t="s">
        <v>201</v>
      </c>
      <c r="C558" s="54" t="s">
        <v>175</v>
      </c>
    </row>
    <row r="559" spans="1:3" x14ac:dyDescent="0.2">
      <c r="A559" s="107" t="s">
        <v>1069</v>
      </c>
      <c r="B559" s="107" t="s">
        <v>201</v>
      </c>
      <c r="C559" s="54" t="s">
        <v>288</v>
      </c>
    </row>
    <row r="560" spans="1:3" x14ac:dyDescent="0.2">
      <c r="A560" s="107" t="s">
        <v>1070</v>
      </c>
      <c r="B560" s="107" t="s">
        <v>201</v>
      </c>
      <c r="C560" s="54" t="s">
        <v>39</v>
      </c>
    </row>
    <row r="561" spans="1:3" x14ac:dyDescent="0.2">
      <c r="A561" s="107" t="s">
        <v>1071</v>
      </c>
      <c r="B561" s="107" t="s">
        <v>201</v>
      </c>
      <c r="C561" s="54" t="s">
        <v>47</v>
      </c>
    </row>
    <row r="562" spans="1:3" x14ac:dyDescent="0.2">
      <c r="A562" s="107" t="s">
        <v>1072</v>
      </c>
      <c r="B562" s="107" t="s">
        <v>201</v>
      </c>
      <c r="C562" s="54" t="s">
        <v>22</v>
      </c>
    </row>
    <row r="563" spans="1:3" x14ac:dyDescent="0.2">
      <c r="A563" s="107" t="s">
        <v>1073</v>
      </c>
      <c r="B563" s="107" t="s">
        <v>201</v>
      </c>
      <c r="C563" s="54" t="s">
        <v>145</v>
      </c>
    </row>
    <row r="564" spans="1:3" x14ac:dyDescent="0.2">
      <c r="A564" s="107" t="s">
        <v>1074</v>
      </c>
      <c r="B564" s="107" t="s">
        <v>201</v>
      </c>
      <c r="C564" s="54" t="s">
        <v>206</v>
      </c>
    </row>
    <row r="565" spans="1:3" x14ac:dyDescent="0.2">
      <c r="A565" s="107" t="s">
        <v>1075</v>
      </c>
      <c r="B565" s="107" t="s">
        <v>201</v>
      </c>
      <c r="C565" s="54" t="s">
        <v>335</v>
      </c>
    </row>
    <row r="566" spans="1:3" x14ac:dyDescent="0.2">
      <c r="A566" s="107" t="s">
        <v>1076</v>
      </c>
      <c r="B566" s="107" t="s">
        <v>201</v>
      </c>
      <c r="C566" s="54" t="s">
        <v>273</v>
      </c>
    </row>
    <row r="567" spans="1:3" x14ac:dyDescent="0.2">
      <c r="A567" s="107" t="s">
        <v>1077</v>
      </c>
      <c r="B567" s="107" t="s">
        <v>201</v>
      </c>
      <c r="C567" s="54" t="s">
        <v>32</v>
      </c>
    </row>
    <row r="568" spans="1:3" x14ac:dyDescent="0.2">
      <c r="A568" s="107" t="s">
        <v>1078</v>
      </c>
      <c r="B568" s="107" t="s">
        <v>201</v>
      </c>
      <c r="C568" s="54" t="s">
        <v>266</v>
      </c>
    </row>
    <row r="569" spans="1:3" x14ac:dyDescent="0.2">
      <c r="A569" s="107" t="s">
        <v>1079</v>
      </c>
      <c r="B569" s="107" t="s">
        <v>201</v>
      </c>
      <c r="C569" s="54" t="s">
        <v>60</v>
      </c>
    </row>
    <row r="570" spans="1:3" x14ac:dyDescent="0.2">
      <c r="A570" s="107" t="s">
        <v>1080</v>
      </c>
      <c r="B570" s="107" t="s">
        <v>201</v>
      </c>
      <c r="C570" s="54" t="s">
        <v>137</v>
      </c>
    </row>
    <row r="571" spans="1:3" x14ac:dyDescent="0.2">
      <c r="A571" s="107" t="s">
        <v>1081</v>
      </c>
      <c r="B571" s="107" t="s">
        <v>201</v>
      </c>
      <c r="C571" s="54" t="s">
        <v>137</v>
      </c>
    </row>
    <row r="572" spans="1:3" x14ac:dyDescent="0.2">
      <c r="A572" s="107" t="s">
        <v>1082</v>
      </c>
      <c r="B572" s="107" t="s">
        <v>201</v>
      </c>
      <c r="C572" s="54" t="s">
        <v>39</v>
      </c>
    </row>
    <row r="573" spans="1:3" x14ac:dyDescent="0.2">
      <c r="A573" s="107" t="s">
        <v>1083</v>
      </c>
      <c r="B573" s="107" t="s">
        <v>201</v>
      </c>
      <c r="C573" s="54" t="s">
        <v>25</v>
      </c>
    </row>
    <row r="574" spans="1:3" x14ac:dyDescent="0.2">
      <c r="A574" s="107" t="s">
        <v>1084</v>
      </c>
      <c r="B574" s="107" t="s">
        <v>201</v>
      </c>
      <c r="C574" s="54" t="s">
        <v>288</v>
      </c>
    </row>
    <row r="575" spans="1:3" x14ac:dyDescent="0.2">
      <c r="A575" s="107" t="s">
        <v>1085</v>
      </c>
      <c r="B575" s="107" t="s">
        <v>201</v>
      </c>
      <c r="C575" s="54" t="s">
        <v>60</v>
      </c>
    </row>
    <row r="576" spans="1:3" x14ac:dyDescent="0.2">
      <c r="A576" s="107" t="s">
        <v>1086</v>
      </c>
      <c r="B576" s="107" t="s">
        <v>201</v>
      </c>
      <c r="C576" s="54" t="s">
        <v>137</v>
      </c>
    </row>
    <row r="577" spans="1:3" x14ac:dyDescent="0.2">
      <c r="A577" s="107" t="s">
        <v>1087</v>
      </c>
      <c r="B577" s="107" t="s">
        <v>201</v>
      </c>
      <c r="C577" s="54" t="s">
        <v>44</v>
      </c>
    </row>
    <row r="578" spans="1:3" x14ac:dyDescent="0.2">
      <c r="A578" s="107" t="s">
        <v>1088</v>
      </c>
      <c r="B578" s="107" t="s">
        <v>201</v>
      </c>
      <c r="C578" s="54" t="s">
        <v>22</v>
      </c>
    </row>
    <row r="579" spans="1:3" x14ac:dyDescent="0.2">
      <c r="A579" s="107" t="s">
        <v>1089</v>
      </c>
      <c r="B579" s="107" t="s">
        <v>201</v>
      </c>
      <c r="C579" s="54" t="s">
        <v>17</v>
      </c>
    </row>
    <row r="580" spans="1:3" x14ac:dyDescent="0.2">
      <c r="A580" s="107" t="s">
        <v>1090</v>
      </c>
      <c r="B580" s="107" t="s">
        <v>201</v>
      </c>
      <c r="C580" s="54" t="s">
        <v>64</v>
      </c>
    </row>
    <row r="581" spans="1:3" x14ac:dyDescent="0.2">
      <c r="A581" s="107" t="s">
        <v>1091</v>
      </c>
      <c r="B581" s="107" t="s">
        <v>201</v>
      </c>
      <c r="C581" s="54" t="s">
        <v>11</v>
      </c>
    </row>
    <row r="582" spans="1:3" x14ac:dyDescent="0.2">
      <c r="A582" s="107" t="s">
        <v>1092</v>
      </c>
      <c r="B582" s="107" t="s">
        <v>201</v>
      </c>
      <c r="C582" s="54" t="s">
        <v>44</v>
      </c>
    </row>
    <row r="583" spans="1:3" x14ac:dyDescent="0.2">
      <c r="A583" s="107" t="s">
        <v>1093</v>
      </c>
      <c r="B583" s="107" t="s">
        <v>201</v>
      </c>
      <c r="C583" s="54" t="s">
        <v>211</v>
      </c>
    </row>
    <row r="584" spans="1:3" x14ac:dyDescent="0.2">
      <c r="A584" s="107" t="s">
        <v>1094</v>
      </c>
      <c r="B584" s="107" t="s">
        <v>201</v>
      </c>
      <c r="C584" s="54" t="s">
        <v>22</v>
      </c>
    </row>
    <row r="585" spans="1:3" x14ac:dyDescent="0.2">
      <c r="A585" s="107" t="s">
        <v>1095</v>
      </c>
      <c r="B585" s="107" t="s">
        <v>201</v>
      </c>
      <c r="C585" s="54" t="s">
        <v>211</v>
      </c>
    </row>
    <row r="586" spans="1:3" x14ac:dyDescent="0.2">
      <c r="A586" s="107" t="s">
        <v>1096</v>
      </c>
      <c r="B586" s="107" t="s">
        <v>201</v>
      </c>
      <c r="C586" s="54" t="s">
        <v>54</v>
      </c>
    </row>
    <row r="587" spans="1:3" x14ac:dyDescent="0.2">
      <c r="A587" s="107" t="s">
        <v>1097</v>
      </c>
      <c r="B587" s="107" t="s">
        <v>201</v>
      </c>
      <c r="C587" s="54" t="s">
        <v>62</v>
      </c>
    </row>
    <row r="588" spans="1:3" x14ac:dyDescent="0.2">
      <c r="A588" s="107" t="s">
        <v>1098</v>
      </c>
      <c r="B588" s="107" t="s">
        <v>201</v>
      </c>
      <c r="C588" s="54" t="s">
        <v>25</v>
      </c>
    </row>
    <row r="589" spans="1:3" x14ac:dyDescent="0.2">
      <c r="A589" s="107" t="s">
        <v>1099</v>
      </c>
      <c r="B589" s="107" t="s">
        <v>201</v>
      </c>
      <c r="C589" s="54" t="s">
        <v>211</v>
      </c>
    </row>
    <row r="590" spans="1:3" x14ac:dyDescent="0.2">
      <c r="A590" s="107" t="s">
        <v>1100</v>
      </c>
      <c r="B590" s="107" t="s">
        <v>201</v>
      </c>
      <c r="C590" s="54" t="s">
        <v>220</v>
      </c>
    </row>
    <row r="591" spans="1:3" x14ac:dyDescent="0.2">
      <c r="A591" s="107" t="s">
        <v>1101</v>
      </c>
      <c r="B591" s="107" t="s">
        <v>201</v>
      </c>
      <c r="C591" s="54" t="s">
        <v>35</v>
      </c>
    </row>
    <row r="592" spans="1:3" x14ac:dyDescent="0.2">
      <c r="A592" s="107" t="s">
        <v>1102</v>
      </c>
      <c r="B592" s="107" t="s">
        <v>201</v>
      </c>
      <c r="C592" s="54" t="s">
        <v>2</v>
      </c>
    </row>
    <row r="593" spans="1:3" x14ac:dyDescent="0.2">
      <c r="A593" s="107" t="s">
        <v>1103</v>
      </c>
      <c r="B593" s="107" t="s">
        <v>201</v>
      </c>
      <c r="C593" s="54" t="s">
        <v>220</v>
      </c>
    </row>
    <row r="594" spans="1:3" x14ac:dyDescent="0.2">
      <c r="A594" s="107" t="s">
        <v>1104</v>
      </c>
      <c r="B594" s="107" t="s">
        <v>201</v>
      </c>
      <c r="C594" s="54" t="s">
        <v>273</v>
      </c>
    </row>
    <row r="595" spans="1:3" x14ac:dyDescent="0.2">
      <c r="A595" s="107" t="s">
        <v>1105</v>
      </c>
      <c r="B595" s="107" t="s">
        <v>201</v>
      </c>
      <c r="C595" s="54" t="s">
        <v>206</v>
      </c>
    </row>
    <row r="596" spans="1:3" x14ac:dyDescent="0.2">
      <c r="A596" s="107" t="s">
        <v>1106</v>
      </c>
      <c r="B596" s="107" t="s">
        <v>201</v>
      </c>
      <c r="C596" s="54" t="s">
        <v>30</v>
      </c>
    </row>
    <row r="597" spans="1:3" x14ac:dyDescent="0.2">
      <c r="A597" s="107" t="s">
        <v>1107</v>
      </c>
      <c r="B597" s="107" t="s">
        <v>201</v>
      </c>
      <c r="C597" s="54" t="s">
        <v>41</v>
      </c>
    </row>
    <row r="598" spans="1:3" x14ac:dyDescent="0.2">
      <c r="A598" s="107" t="s">
        <v>1108</v>
      </c>
      <c r="B598" s="107" t="s">
        <v>201</v>
      </c>
      <c r="C598" s="54" t="s">
        <v>35</v>
      </c>
    </row>
    <row r="599" spans="1:3" x14ac:dyDescent="0.2">
      <c r="A599" s="107" t="s">
        <v>1109</v>
      </c>
      <c r="B599" s="107" t="s">
        <v>201</v>
      </c>
      <c r="C599" s="54" t="s">
        <v>2</v>
      </c>
    </row>
    <row r="600" spans="1:3" x14ac:dyDescent="0.2">
      <c r="A600" s="107" t="s">
        <v>1110</v>
      </c>
      <c r="B600" s="107" t="s">
        <v>201</v>
      </c>
      <c r="C600" s="54" t="s">
        <v>41</v>
      </c>
    </row>
    <row r="601" spans="1:3" x14ac:dyDescent="0.2">
      <c r="A601" s="107" t="s">
        <v>1111</v>
      </c>
      <c r="B601" s="107" t="s">
        <v>201</v>
      </c>
      <c r="C601" s="54" t="s">
        <v>19</v>
      </c>
    </row>
    <row r="602" spans="1:3" x14ac:dyDescent="0.2">
      <c r="A602" s="107" t="s">
        <v>1112</v>
      </c>
      <c r="B602" s="107" t="s">
        <v>201</v>
      </c>
      <c r="C602" s="54" t="s">
        <v>32</v>
      </c>
    </row>
    <row r="603" spans="1:3" x14ac:dyDescent="0.2">
      <c r="A603" s="107" t="s">
        <v>1113</v>
      </c>
      <c r="B603" s="107" t="s">
        <v>201</v>
      </c>
      <c r="C603" s="54" t="s">
        <v>35</v>
      </c>
    </row>
    <row r="604" spans="1:3" x14ac:dyDescent="0.2">
      <c r="A604" s="107" t="s">
        <v>1114</v>
      </c>
      <c r="B604" s="107" t="s">
        <v>201</v>
      </c>
      <c r="C604" s="54" t="s">
        <v>60</v>
      </c>
    </row>
    <row r="605" spans="1:3" x14ac:dyDescent="0.2">
      <c r="A605" s="107" t="s">
        <v>1115</v>
      </c>
      <c r="B605" s="107" t="s">
        <v>201</v>
      </c>
      <c r="C605" s="54" t="s">
        <v>2</v>
      </c>
    </row>
    <row r="606" spans="1:3" x14ac:dyDescent="0.2">
      <c r="A606" s="107" t="s">
        <v>1116</v>
      </c>
      <c r="B606" s="107" t="s">
        <v>201</v>
      </c>
      <c r="C606" s="54" t="s">
        <v>60</v>
      </c>
    </row>
    <row r="607" spans="1:3" x14ac:dyDescent="0.2">
      <c r="A607" s="107" t="s">
        <v>1117</v>
      </c>
      <c r="B607" s="107" t="s">
        <v>201</v>
      </c>
      <c r="C607" s="54" t="s">
        <v>14</v>
      </c>
    </row>
    <row r="608" spans="1:3" x14ac:dyDescent="0.2">
      <c r="A608" s="107" t="s">
        <v>1118</v>
      </c>
      <c r="B608" s="107" t="s">
        <v>201</v>
      </c>
      <c r="C608" s="54" t="s">
        <v>288</v>
      </c>
    </row>
    <row r="609" spans="1:3" x14ac:dyDescent="0.2">
      <c r="A609" s="107" t="s">
        <v>1119</v>
      </c>
      <c r="B609" s="107" t="s">
        <v>201</v>
      </c>
      <c r="C609" s="54" t="s">
        <v>52</v>
      </c>
    </row>
    <row r="610" spans="1:3" x14ac:dyDescent="0.2">
      <c r="A610" s="107" t="s">
        <v>1120</v>
      </c>
      <c r="B610" s="107" t="s">
        <v>201</v>
      </c>
      <c r="C610" s="54" t="s">
        <v>311</v>
      </c>
    </row>
    <row r="611" spans="1:3" x14ac:dyDescent="0.2">
      <c r="A611" s="107" t="s">
        <v>642</v>
      </c>
      <c r="B611" s="107" t="s">
        <v>201</v>
      </c>
      <c r="C611" s="54" t="s">
        <v>52</v>
      </c>
    </row>
    <row r="612" spans="1:3" x14ac:dyDescent="0.2">
      <c r="A612" s="107" t="s">
        <v>1121</v>
      </c>
      <c r="B612" s="107" t="s">
        <v>201</v>
      </c>
      <c r="C612" s="54" t="s">
        <v>335</v>
      </c>
    </row>
    <row r="613" spans="1:3" x14ac:dyDescent="0.2">
      <c r="A613" s="107" t="s">
        <v>1122</v>
      </c>
      <c r="B613" s="107" t="s">
        <v>201</v>
      </c>
      <c r="C613" s="54" t="s">
        <v>32</v>
      </c>
    </row>
    <row r="614" spans="1:3" x14ac:dyDescent="0.2">
      <c r="A614" s="107" t="s">
        <v>1123</v>
      </c>
      <c r="B614" s="107" t="s">
        <v>201</v>
      </c>
      <c r="C614" s="54" t="s">
        <v>73</v>
      </c>
    </row>
    <row r="615" spans="1:3" x14ac:dyDescent="0.2">
      <c r="A615" s="107" t="s">
        <v>1124</v>
      </c>
      <c r="B615" s="107" t="s">
        <v>201</v>
      </c>
      <c r="C615" s="54" t="s">
        <v>190</v>
      </c>
    </row>
    <row r="616" spans="1:3" x14ac:dyDescent="0.2">
      <c r="A616" s="107" t="s">
        <v>1125</v>
      </c>
      <c r="B616" s="107" t="s">
        <v>201</v>
      </c>
      <c r="C616" s="54" t="s">
        <v>25</v>
      </c>
    </row>
    <row r="617" spans="1:3" x14ac:dyDescent="0.2">
      <c r="A617" s="107" t="s">
        <v>1126</v>
      </c>
      <c r="B617" s="107" t="s">
        <v>201</v>
      </c>
      <c r="C617" s="54" t="s">
        <v>41</v>
      </c>
    </row>
    <row r="618" spans="1:3" x14ac:dyDescent="0.2">
      <c r="A618" s="107" t="s">
        <v>1127</v>
      </c>
      <c r="B618" s="107" t="s">
        <v>201</v>
      </c>
      <c r="C618" s="54" t="s">
        <v>52</v>
      </c>
    </row>
    <row r="619" spans="1:3" x14ac:dyDescent="0.2">
      <c r="A619" s="107" t="s">
        <v>1128</v>
      </c>
      <c r="B619" s="107" t="s">
        <v>201</v>
      </c>
      <c r="C619" s="54" t="s">
        <v>71</v>
      </c>
    </row>
    <row r="620" spans="1:3" x14ac:dyDescent="0.2">
      <c r="A620" s="107" t="s">
        <v>1129</v>
      </c>
      <c r="B620" s="107" t="s">
        <v>201</v>
      </c>
      <c r="C620" s="54" t="s">
        <v>35</v>
      </c>
    </row>
    <row r="621" spans="1:3" x14ac:dyDescent="0.2">
      <c r="A621" s="107" t="s">
        <v>1130</v>
      </c>
      <c r="B621" s="107" t="s">
        <v>201</v>
      </c>
      <c r="C621" s="54" t="s">
        <v>288</v>
      </c>
    </row>
    <row r="622" spans="1:3" x14ac:dyDescent="0.2">
      <c r="A622" s="107" t="s">
        <v>1131</v>
      </c>
      <c r="B622" s="107" t="s">
        <v>201</v>
      </c>
      <c r="C622" s="54" t="s">
        <v>62</v>
      </c>
    </row>
    <row r="623" spans="1:3" x14ac:dyDescent="0.2">
      <c r="A623" s="107" t="s">
        <v>1132</v>
      </c>
      <c r="B623" s="107" t="s">
        <v>201</v>
      </c>
      <c r="C623" s="54" t="s">
        <v>145</v>
      </c>
    </row>
    <row r="624" spans="1:3" x14ac:dyDescent="0.2">
      <c r="A624" s="107" t="s">
        <v>1133</v>
      </c>
      <c r="B624" s="107" t="s">
        <v>201</v>
      </c>
      <c r="C624" s="54" t="s">
        <v>266</v>
      </c>
    </row>
    <row r="625" spans="1:3" x14ac:dyDescent="0.2">
      <c r="A625" s="107" t="s">
        <v>1134</v>
      </c>
      <c r="B625" s="107" t="s">
        <v>201</v>
      </c>
      <c r="C625" s="54" t="s">
        <v>73</v>
      </c>
    </row>
    <row r="626" spans="1:3" x14ac:dyDescent="0.2">
      <c r="A626" s="107" t="s">
        <v>1135</v>
      </c>
      <c r="B626" s="107" t="s">
        <v>201</v>
      </c>
      <c r="C626" s="54" t="s">
        <v>335</v>
      </c>
    </row>
    <row r="627" spans="1:3" x14ac:dyDescent="0.2">
      <c r="A627" s="107" t="s">
        <v>1136</v>
      </c>
      <c r="B627" s="107" t="s">
        <v>201</v>
      </c>
      <c r="C627" s="54" t="s">
        <v>17</v>
      </c>
    </row>
    <row r="628" spans="1:3" x14ac:dyDescent="0.2">
      <c r="A628" s="107" t="s">
        <v>1137</v>
      </c>
      <c r="B628" s="107" t="s">
        <v>201</v>
      </c>
      <c r="C628" s="54" t="s">
        <v>35</v>
      </c>
    </row>
    <row r="629" spans="1:3" x14ac:dyDescent="0.2">
      <c r="A629" s="107" t="s">
        <v>1138</v>
      </c>
      <c r="B629" s="107" t="s">
        <v>201</v>
      </c>
      <c r="C629" s="54" t="s">
        <v>17</v>
      </c>
    </row>
    <row r="630" spans="1:3" x14ac:dyDescent="0.2">
      <c r="A630" s="107" t="s">
        <v>1139</v>
      </c>
      <c r="B630" s="107" t="s">
        <v>201</v>
      </c>
      <c r="C630" s="54" t="s">
        <v>66</v>
      </c>
    </row>
    <row r="631" spans="1:3" x14ac:dyDescent="0.2">
      <c r="A631" s="107" t="s">
        <v>1140</v>
      </c>
      <c r="B631" s="107" t="s">
        <v>201</v>
      </c>
      <c r="C631" s="54" t="s">
        <v>220</v>
      </c>
    </row>
    <row r="632" spans="1:3" x14ac:dyDescent="0.2">
      <c r="A632" s="107" t="s">
        <v>1141</v>
      </c>
      <c r="B632" s="107" t="s">
        <v>201</v>
      </c>
      <c r="C632" s="54" t="s">
        <v>73</v>
      </c>
    </row>
    <row r="633" spans="1:3" x14ac:dyDescent="0.2">
      <c r="A633" s="107" t="s">
        <v>1142</v>
      </c>
      <c r="B633" s="107" t="s">
        <v>201</v>
      </c>
      <c r="C633" s="54" t="s">
        <v>54</v>
      </c>
    </row>
    <row r="634" spans="1:3" x14ac:dyDescent="0.2">
      <c r="A634" s="107" t="s">
        <v>1143</v>
      </c>
      <c r="B634" s="107" t="s">
        <v>201</v>
      </c>
      <c r="C634" s="54" t="s">
        <v>76</v>
      </c>
    </row>
    <row r="635" spans="1:3" x14ac:dyDescent="0.2">
      <c r="A635" s="107" t="s">
        <v>1144</v>
      </c>
      <c r="B635" s="107" t="s">
        <v>201</v>
      </c>
      <c r="C635" s="54" t="s">
        <v>37</v>
      </c>
    </row>
    <row r="636" spans="1:3" x14ac:dyDescent="0.2">
      <c r="A636" s="107" t="s">
        <v>1145</v>
      </c>
      <c r="B636" s="107" t="s">
        <v>201</v>
      </c>
      <c r="C636" s="54" t="s">
        <v>66</v>
      </c>
    </row>
    <row r="637" spans="1:3" x14ac:dyDescent="0.2">
      <c r="A637" s="107" t="s">
        <v>1146</v>
      </c>
      <c r="B637" s="107" t="s">
        <v>201</v>
      </c>
      <c r="C637" s="54" t="s">
        <v>288</v>
      </c>
    </row>
    <row r="638" spans="1:3" x14ac:dyDescent="0.2">
      <c r="A638" s="107" t="s">
        <v>1147</v>
      </c>
      <c r="B638" s="107" t="s">
        <v>201</v>
      </c>
      <c r="C638" s="54" t="s">
        <v>211</v>
      </c>
    </row>
    <row r="639" spans="1:3" x14ac:dyDescent="0.2">
      <c r="A639" s="107" t="s">
        <v>1148</v>
      </c>
      <c r="B639" s="107" t="s">
        <v>201</v>
      </c>
      <c r="C639" s="54" t="s">
        <v>52</v>
      </c>
    </row>
    <row r="640" spans="1:3" x14ac:dyDescent="0.2">
      <c r="A640" s="107" t="s">
        <v>1149</v>
      </c>
      <c r="B640" s="107" t="s">
        <v>201</v>
      </c>
      <c r="C640" s="54" t="s">
        <v>311</v>
      </c>
    </row>
    <row r="641" spans="1:3" x14ac:dyDescent="0.2">
      <c r="A641" s="107" t="s">
        <v>1150</v>
      </c>
      <c r="B641" s="107" t="s">
        <v>201</v>
      </c>
      <c r="C641" s="54" t="s">
        <v>14</v>
      </c>
    </row>
    <row r="642" spans="1:3" x14ac:dyDescent="0.2">
      <c r="A642" s="107" t="s">
        <v>1151</v>
      </c>
      <c r="B642" s="107" t="s">
        <v>201</v>
      </c>
      <c r="C642" s="54" t="s">
        <v>145</v>
      </c>
    </row>
    <row r="643" spans="1:3" x14ac:dyDescent="0.2">
      <c r="A643" s="107" t="s">
        <v>1152</v>
      </c>
      <c r="B643" s="107" t="s">
        <v>201</v>
      </c>
      <c r="C643" s="54" t="s">
        <v>41</v>
      </c>
    </row>
    <row r="644" spans="1:3" x14ac:dyDescent="0.2">
      <c r="A644" s="107" t="s">
        <v>1153</v>
      </c>
      <c r="B644" s="107" t="s">
        <v>201</v>
      </c>
      <c r="C644" s="54" t="s">
        <v>187</v>
      </c>
    </row>
    <row r="645" spans="1:3" x14ac:dyDescent="0.2">
      <c r="A645" s="107" t="s">
        <v>1154</v>
      </c>
      <c r="B645" s="107" t="s">
        <v>201</v>
      </c>
      <c r="C645" s="54" t="s">
        <v>2</v>
      </c>
    </row>
    <row r="646" spans="1:3" x14ac:dyDescent="0.2">
      <c r="A646" s="107" t="s">
        <v>1155</v>
      </c>
      <c r="B646" s="107" t="s">
        <v>201</v>
      </c>
      <c r="C646" s="54" t="s">
        <v>5</v>
      </c>
    </row>
    <row r="647" spans="1:3" x14ac:dyDescent="0.2">
      <c r="A647" s="107" t="s">
        <v>1156</v>
      </c>
      <c r="B647" s="107" t="s">
        <v>201</v>
      </c>
      <c r="C647" s="54" t="s">
        <v>187</v>
      </c>
    </row>
    <row r="648" spans="1:3" x14ac:dyDescent="0.2">
      <c r="A648" s="107" t="s">
        <v>1157</v>
      </c>
      <c r="B648" s="107" t="s">
        <v>201</v>
      </c>
      <c r="C648" s="54" t="s">
        <v>187</v>
      </c>
    </row>
    <row r="649" spans="1:3" x14ac:dyDescent="0.2">
      <c r="A649" s="107" t="s">
        <v>1158</v>
      </c>
      <c r="B649" s="107" t="s">
        <v>201</v>
      </c>
      <c r="C649" s="54" t="s">
        <v>47</v>
      </c>
    </row>
    <row r="650" spans="1:3" x14ac:dyDescent="0.2">
      <c r="A650" s="107" t="s">
        <v>1159</v>
      </c>
      <c r="B650" s="107" t="s">
        <v>201</v>
      </c>
      <c r="C650" s="54" t="s">
        <v>288</v>
      </c>
    </row>
    <row r="651" spans="1:3" x14ac:dyDescent="0.2">
      <c r="A651" s="107" t="s">
        <v>1160</v>
      </c>
      <c r="B651" s="107" t="s">
        <v>201</v>
      </c>
      <c r="C651" s="54" t="s">
        <v>190</v>
      </c>
    </row>
    <row r="652" spans="1:3" x14ac:dyDescent="0.2">
      <c r="A652" s="107" t="s">
        <v>1161</v>
      </c>
      <c r="B652" s="107" t="s">
        <v>201</v>
      </c>
      <c r="C652" s="54" t="s">
        <v>66</v>
      </c>
    </row>
    <row r="653" spans="1:3" x14ac:dyDescent="0.2">
      <c r="A653" s="107" t="s">
        <v>1162</v>
      </c>
      <c r="B653" s="107" t="s">
        <v>201</v>
      </c>
      <c r="C653" s="54" t="s">
        <v>220</v>
      </c>
    </row>
    <row r="654" spans="1:3" x14ac:dyDescent="0.2">
      <c r="A654" s="107" t="s">
        <v>1163</v>
      </c>
      <c r="B654" s="107" t="s">
        <v>201</v>
      </c>
      <c r="C654" s="54" t="s">
        <v>211</v>
      </c>
    </row>
    <row r="655" spans="1:3" x14ac:dyDescent="0.2">
      <c r="A655" s="107" t="s">
        <v>1164</v>
      </c>
      <c r="B655" s="107" t="s">
        <v>201</v>
      </c>
      <c r="C655" s="54" t="s">
        <v>27</v>
      </c>
    </row>
    <row r="656" spans="1:3" x14ac:dyDescent="0.2">
      <c r="A656" s="107" t="s">
        <v>1165</v>
      </c>
      <c r="B656" s="107" t="s">
        <v>201</v>
      </c>
      <c r="C656" s="54" t="s">
        <v>5</v>
      </c>
    </row>
    <row r="657" spans="1:3" x14ac:dyDescent="0.2">
      <c r="A657" s="107" t="s">
        <v>1166</v>
      </c>
      <c r="B657" s="107" t="s">
        <v>201</v>
      </c>
      <c r="C657" s="54" t="s">
        <v>57</v>
      </c>
    </row>
    <row r="658" spans="1:3" x14ac:dyDescent="0.2">
      <c r="A658" s="107" t="s">
        <v>1167</v>
      </c>
      <c r="B658" s="107" t="s">
        <v>201</v>
      </c>
      <c r="C658" s="54" t="s">
        <v>47</v>
      </c>
    </row>
    <row r="659" spans="1:3" x14ac:dyDescent="0.2">
      <c r="A659" s="107" t="s">
        <v>1168</v>
      </c>
      <c r="B659" s="107" t="s">
        <v>201</v>
      </c>
      <c r="C659" s="54" t="s">
        <v>5</v>
      </c>
    </row>
    <row r="660" spans="1:3" x14ac:dyDescent="0.2">
      <c r="A660" s="107" t="s">
        <v>675</v>
      </c>
      <c r="B660" s="107" t="s">
        <v>201</v>
      </c>
      <c r="C660" s="54" t="s">
        <v>60</v>
      </c>
    </row>
    <row r="661" spans="1:3" x14ac:dyDescent="0.2">
      <c r="A661" s="107" t="s">
        <v>1169</v>
      </c>
      <c r="B661" s="107" t="s">
        <v>201</v>
      </c>
      <c r="C661" s="54" t="s">
        <v>64</v>
      </c>
    </row>
    <row r="662" spans="1:3" x14ac:dyDescent="0.2">
      <c r="A662" s="107" t="s">
        <v>1170</v>
      </c>
      <c r="B662" s="107" t="s">
        <v>201</v>
      </c>
      <c r="C662" s="54" t="s">
        <v>288</v>
      </c>
    </row>
    <row r="663" spans="1:3" x14ac:dyDescent="0.2">
      <c r="A663" s="107" t="s">
        <v>1171</v>
      </c>
      <c r="B663" s="107" t="s">
        <v>201</v>
      </c>
      <c r="C663" s="54" t="s">
        <v>44</v>
      </c>
    </row>
    <row r="664" spans="1:3" x14ac:dyDescent="0.2">
      <c r="A664" s="107" t="s">
        <v>1172</v>
      </c>
      <c r="B664" s="107" t="s">
        <v>201</v>
      </c>
      <c r="C664" s="54" t="s">
        <v>57</v>
      </c>
    </row>
    <row r="665" spans="1:3" x14ac:dyDescent="0.2">
      <c r="A665" s="107" t="s">
        <v>1173</v>
      </c>
      <c r="B665" s="107" t="s">
        <v>201</v>
      </c>
      <c r="C665" s="54" t="s">
        <v>220</v>
      </c>
    </row>
    <row r="666" spans="1:3" x14ac:dyDescent="0.2">
      <c r="A666" s="107" t="s">
        <v>1174</v>
      </c>
      <c r="B666" s="107" t="s">
        <v>201</v>
      </c>
      <c r="C666" s="54" t="s">
        <v>190</v>
      </c>
    </row>
    <row r="667" spans="1:3" x14ac:dyDescent="0.2">
      <c r="A667" s="107" t="s">
        <v>1175</v>
      </c>
      <c r="B667" s="107" t="s">
        <v>201</v>
      </c>
      <c r="C667" s="54" t="s">
        <v>41</v>
      </c>
    </row>
    <row r="668" spans="1:3" x14ac:dyDescent="0.2">
      <c r="A668" s="107" t="s">
        <v>1176</v>
      </c>
      <c r="B668" s="107" t="s">
        <v>201</v>
      </c>
      <c r="C668" s="54" t="s">
        <v>311</v>
      </c>
    </row>
    <row r="669" spans="1:3" x14ac:dyDescent="0.2">
      <c r="A669" s="107" t="s">
        <v>1177</v>
      </c>
      <c r="B669" s="107" t="s">
        <v>201</v>
      </c>
      <c r="C669" s="54" t="s">
        <v>211</v>
      </c>
    </row>
    <row r="670" spans="1:3" x14ac:dyDescent="0.2">
      <c r="A670" s="107" t="s">
        <v>1178</v>
      </c>
      <c r="B670" s="107" t="s">
        <v>201</v>
      </c>
      <c r="C670" s="54" t="s">
        <v>17</v>
      </c>
    </row>
    <row r="671" spans="1:3" x14ac:dyDescent="0.2">
      <c r="A671" s="107" t="s">
        <v>1179</v>
      </c>
      <c r="B671" s="107" t="s">
        <v>201</v>
      </c>
      <c r="C671" s="54" t="s">
        <v>37</v>
      </c>
    </row>
    <row r="672" spans="1:3" x14ac:dyDescent="0.2">
      <c r="A672" s="107" t="s">
        <v>1180</v>
      </c>
      <c r="B672" s="107" t="s">
        <v>201</v>
      </c>
      <c r="C672" s="54" t="s">
        <v>211</v>
      </c>
    </row>
    <row r="673" spans="1:3" x14ac:dyDescent="0.2">
      <c r="A673" s="107" t="s">
        <v>1181</v>
      </c>
      <c r="B673" s="107" t="s">
        <v>201</v>
      </c>
      <c r="C673" s="54" t="s">
        <v>22</v>
      </c>
    </row>
    <row r="674" spans="1:3" x14ac:dyDescent="0.2">
      <c r="A674" s="107" t="s">
        <v>1182</v>
      </c>
      <c r="B674" s="107" t="s">
        <v>201</v>
      </c>
      <c r="C674" s="54" t="s">
        <v>52</v>
      </c>
    </row>
    <row r="675" spans="1:3" x14ac:dyDescent="0.2">
      <c r="A675" s="107" t="s">
        <v>1183</v>
      </c>
      <c r="B675" s="107" t="s">
        <v>201</v>
      </c>
      <c r="C675" s="54" t="s">
        <v>66</v>
      </c>
    </row>
    <row r="676" spans="1:3" x14ac:dyDescent="0.2">
      <c r="A676" s="107" t="s">
        <v>1184</v>
      </c>
      <c r="B676" s="107" t="s">
        <v>201</v>
      </c>
      <c r="C676" s="54" t="s">
        <v>60</v>
      </c>
    </row>
    <row r="677" spans="1:3" x14ac:dyDescent="0.2">
      <c r="A677" s="107" t="s">
        <v>1185</v>
      </c>
      <c r="B677" s="107" t="s">
        <v>201</v>
      </c>
      <c r="C677" s="54" t="s">
        <v>54</v>
      </c>
    </row>
    <row r="678" spans="1:3" x14ac:dyDescent="0.2">
      <c r="A678" s="107" t="s">
        <v>1186</v>
      </c>
      <c r="B678" s="107" t="s">
        <v>201</v>
      </c>
      <c r="C678" s="54" t="s">
        <v>17</v>
      </c>
    </row>
    <row r="679" spans="1:3" x14ac:dyDescent="0.2">
      <c r="A679" s="107" t="s">
        <v>1187</v>
      </c>
      <c r="B679" s="107" t="s">
        <v>201</v>
      </c>
      <c r="C679" s="54" t="s">
        <v>22</v>
      </c>
    </row>
    <row r="680" spans="1:3" x14ac:dyDescent="0.2">
      <c r="A680" s="107" t="s">
        <v>1188</v>
      </c>
      <c r="B680" s="107" t="s">
        <v>201</v>
      </c>
      <c r="C680" s="54" t="s">
        <v>39</v>
      </c>
    </row>
    <row r="681" spans="1:3" x14ac:dyDescent="0.2">
      <c r="A681" s="107" t="s">
        <v>1189</v>
      </c>
      <c r="B681" s="107" t="s">
        <v>201</v>
      </c>
      <c r="C681" s="54" t="s">
        <v>311</v>
      </c>
    </row>
    <row r="682" spans="1:3" x14ac:dyDescent="0.2">
      <c r="A682" s="107" t="s">
        <v>1190</v>
      </c>
      <c r="B682" s="107" t="s">
        <v>201</v>
      </c>
      <c r="C682" s="54" t="s">
        <v>35</v>
      </c>
    </row>
    <row r="683" spans="1:3" x14ac:dyDescent="0.2">
      <c r="A683" s="107" t="s">
        <v>1191</v>
      </c>
      <c r="B683" s="107" t="s">
        <v>201</v>
      </c>
      <c r="C683" s="54" t="s">
        <v>17</v>
      </c>
    </row>
    <row r="684" spans="1:3" x14ac:dyDescent="0.2">
      <c r="A684" s="107" t="s">
        <v>1192</v>
      </c>
      <c r="B684" s="107" t="s">
        <v>201</v>
      </c>
      <c r="C684" s="54" t="s">
        <v>17</v>
      </c>
    </row>
    <row r="685" spans="1:3" x14ac:dyDescent="0.2">
      <c r="A685" s="107" t="s">
        <v>1193</v>
      </c>
      <c r="B685" s="107" t="s">
        <v>201</v>
      </c>
      <c r="C685" s="54" t="s">
        <v>175</v>
      </c>
    </row>
    <row r="686" spans="1:3" x14ac:dyDescent="0.2">
      <c r="A686" s="107" t="s">
        <v>1194</v>
      </c>
      <c r="B686" s="107" t="s">
        <v>201</v>
      </c>
      <c r="C686" s="54" t="s">
        <v>211</v>
      </c>
    </row>
    <row r="687" spans="1:3" x14ac:dyDescent="0.2">
      <c r="A687" s="107" t="s">
        <v>1195</v>
      </c>
      <c r="B687" s="107" t="s">
        <v>201</v>
      </c>
      <c r="C687" s="54" t="s">
        <v>32</v>
      </c>
    </row>
    <row r="688" spans="1:3" x14ac:dyDescent="0.2">
      <c r="A688" s="107" t="s">
        <v>1196</v>
      </c>
      <c r="B688" s="107" t="s">
        <v>201</v>
      </c>
      <c r="C688" s="54" t="s">
        <v>137</v>
      </c>
    </row>
    <row r="689" spans="1:3" x14ac:dyDescent="0.2">
      <c r="A689" s="107" t="s">
        <v>1197</v>
      </c>
      <c r="B689" s="107" t="s">
        <v>201</v>
      </c>
      <c r="C689" s="54" t="s">
        <v>78</v>
      </c>
    </row>
    <row r="690" spans="1:3" x14ac:dyDescent="0.2">
      <c r="A690" s="107" t="s">
        <v>1198</v>
      </c>
      <c r="B690" s="107" t="s">
        <v>201</v>
      </c>
      <c r="C690" s="54" t="s">
        <v>137</v>
      </c>
    </row>
    <row r="691" spans="1:3" x14ac:dyDescent="0.2">
      <c r="A691" s="107" t="s">
        <v>1199</v>
      </c>
      <c r="B691" s="107" t="s">
        <v>201</v>
      </c>
      <c r="C691" s="54" t="s">
        <v>37</v>
      </c>
    </row>
    <row r="692" spans="1:3" x14ac:dyDescent="0.2">
      <c r="A692" s="107" t="s">
        <v>1200</v>
      </c>
      <c r="B692" s="107" t="s">
        <v>201</v>
      </c>
      <c r="C692" s="54" t="s">
        <v>273</v>
      </c>
    </row>
    <row r="693" spans="1:3" x14ac:dyDescent="0.2">
      <c r="A693" s="107" t="s">
        <v>1201</v>
      </c>
      <c r="B693" s="107" t="s">
        <v>512</v>
      </c>
      <c r="C693" s="54" t="s">
        <v>35</v>
      </c>
    </row>
    <row r="694" spans="1:3" x14ac:dyDescent="0.2">
      <c r="A694" s="107" t="s">
        <v>1202</v>
      </c>
      <c r="B694" s="107" t="s">
        <v>512</v>
      </c>
      <c r="C694" s="54" t="s">
        <v>47</v>
      </c>
    </row>
    <row r="695" spans="1:3" x14ac:dyDescent="0.2">
      <c r="A695" s="107" t="s">
        <v>1203</v>
      </c>
      <c r="B695" s="107" t="s">
        <v>512</v>
      </c>
      <c r="C695" s="54" t="s">
        <v>32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fitToHeight="20" orientation="portrait" r:id="rId1"/>
  <headerFooter>
    <oddHeader>&amp;CDL15 Auction Night Buys and Weekly Selections</oddHead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6"/>
  <sheetViews>
    <sheetView zoomScaleNormal="100" workbookViewId="0">
      <selection activeCell="A13" sqref="A13"/>
    </sheetView>
  </sheetViews>
  <sheetFormatPr defaultRowHeight="15" x14ac:dyDescent="0.25"/>
  <cols>
    <col min="1" max="1" width="15.5703125" customWidth="1"/>
    <col min="2" max="2" width="15.5703125" style="83" customWidth="1"/>
    <col min="3" max="3" width="22" customWidth="1"/>
    <col min="4" max="4" width="22" style="81" customWidth="1"/>
    <col min="5" max="5" width="19.85546875" customWidth="1"/>
    <col min="6" max="6" width="21.42578125" customWidth="1"/>
    <col min="7" max="7" width="39.5703125" customWidth="1"/>
  </cols>
  <sheetData>
    <row r="1" spans="1:7" x14ac:dyDescent="0.25">
      <c r="A1" s="68" t="s">
        <v>461</v>
      </c>
      <c r="B1" s="82" t="s">
        <v>504</v>
      </c>
      <c r="C1" s="67" t="s">
        <v>486</v>
      </c>
      <c r="D1" s="67" t="s">
        <v>487</v>
      </c>
      <c r="E1" s="68" t="s">
        <v>444</v>
      </c>
      <c r="F1" s="68" t="s">
        <v>382</v>
      </c>
      <c r="G1" s="69" t="s">
        <v>462</v>
      </c>
    </row>
    <row r="2" spans="1:7" x14ac:dyDescent="0.25">
      <c r="A2" s="71">
        <v>0</v>
      </c>
      <c r="B2" s="71" t="str">
        <f>CONCATENATE("Week ",A2)</f>
        <v>Week 0</v>
      </c>
      <c r="C2" s="70">
        <v>41883</v>
      </c>
      <c r="D2" s="70">
        <f>C2+6</f>
        <v>41889</v>
      </c>
      <c r="E2" s="71"/>
      <c r="F2" s="71"/>
      <c r="G2" s="72" t="s">
        <v>463</v>
      </c>
    </row>
    <row r="3" spans="1:7" x14ac:dyDescent="0.25">
      <c r="A3" s="74">
        <v>1</v>
      </c>
      <c r="B3" s="74" t="str">
        <f t="shared" ref="B3:B36" si="0">CONCATENATE("Week ",A3)</f>
        <v>Week 1</v>
      </c>
      <c r="C3" s="73">
        <v>41890</v>
      </c>
      <c r="D3" s="73">
        <f t="shared" ref="D3:D36" si="1">C3+6</f>
        <v>41896</v>
      </c>
      <c r="E3" s="74" t="s">
        <v>398</v>
      </c>
      <c r="F3" s="74"/>
      <c r="G3" s="75"/>
    </row>
    <row r="4" spans="1:7" x14ac:dyDescent="0.25">
      <c r="A4" s="77">
        <v>2</v>
      </c>
      <c r="B4" s="77" t="str">
        <f t="shared" si="0"/>
        <v>Week 2</v>
      </c>
      <c r="C4" s="76">
        <v>41897</v>
      </c>
      <c r="D4" s="76">
        <f t="shared" si="1"/>
        <v>41903</v>
      </c>
      <c r="E4" s="74" t="s">
        <v>398</v>
      </c>
      <c r="F4" s="77"/>
      <c r="G4" s="75"/>
    </row>
    <row r="5" spans="1:7" x14ac:dyDescent="0.25">
      <c r="A5" s="77">
        <v>3</v>
      </c>
      <c r="B5" s="77" t="str">
        <f t="shared" si="0"/>
        <v>Week 3</v>
      </c>
      <c r="C5" s="76">
        <v>41904</v>
      </c>
      <c r="D5" s="76">
        <f t="shared" si="1"/>
        <v>41910</v>
      </c>
      <c r="E5" s="74" t="s">
        <v>398</v>
      </c>
      <c r="F5" s="77"/>
      <c r="G5" s="75"/>
    </row>
    <row r="6" spans="1:7" x14ac:dyDescent="0.25">
      <c r="A6" s="77">
        <v>4</v>
      </c>
      <c r="B6" s="77" t="str">
        <f t="shared" si="0"/>
        <v>Week 4</v>
      </c>
      <c r="C6" s="76">
        <v>41911</v>
      </c>
      <c r="D6" s="76">
        <f t="shared" si="1"/>
        <v>41917</v>
      </c>
      <c r="E6" s="74" t="s">
        <v>398</v>
      </c>
      <c r="F6" s="77"/>
      <c r="G6" s="75"/>
    </row>
    <row r="7" spans="1:7" x14ac:dyDescent="0.25">
      <c r="A7" s="79">
        <v>40</v>
      </c>
      <c r="B7" s="79" t="str">
        <f t="shared" si="0"/>
        <v>Week 40</v>
      </c>
      <c r="C7" s="78">
        <v>41918</v>
      </c>
      <c r="D7" s="78">
        <f t="shared" si="1"/>
        <v>41924</v>
      </c>
      <c r="E7" s="79"/>
      <c r="F7" s="79"/>
      <c r="G7" s="72" t="s">
        <v>464</v>
      </c>
    </row>
    <row r="8" spans="1:7" x14ac:dyDescent="0.25">
      <c r="A8" s="77">
        <v>5</v>
      </c>
      <c r="B8" s="77" t="str">
        <f t="shared" si="0"/>
        <v>Week 5</v>
      </c>
      <c r="C8" s="76">
        <v>41925</v>
      </c>
      <c r="D8" s="76">
        <f t="shared" si="1"/>
        <v>41931</v>
      </c>
      <c r="E8" s="74" t="s">
        <v>398</v>
      </c>
      <c r="F8" s="77" t="s">
        <v>488</v>
      </c>
      <c r="G8" s="75" t="s">
        <v>465</v>
      </c>
    </row>
    <row r="9" spans="1:7" x14ac:dyDescent="0.25">
      <c r="A9" s="77">
        <v>6</v>
      </c>
      <c r="B9" s="77" t="str">
        <f t="shared" si="0"/>
        <v>Week 6</v>
      </c>
      <c r="C9" s="76">
        <v>41932</v>
      </c>
      <c r="D9" s="76">
        <f t="shared" si="1"/>
        <v>41938</v>
      </c>
      <c r="E9" s="74" t="s">
        <v>398</v>
      </c>
      <c r="F9" s="77" t="s">
        <v>489</v>
      </c>
      <c r="G9" s="75" t="s">
        <v>466</v>
      </c>
    </row>
    <row r="10" spans="1:7" x14ac:dyDescent="0.25">
      <c r="A10" s="77">
        <v>7</v>
      </c>
      <c r="B10" s="77" t="str">
        <f t="shared" si="0"/>
        <v>Week 7</v>
      </c>
      <c r="C10" s="76">
        <v>41939</v>
      </c>
      <c r="D10" s="76">
        <f t="shared" si="1"/>
        <v>41945</v>
      </c>
      <c r="E10" s="74" t="s">
        <v>398</v>
      </c>
      <c r="F10" s="77" t="s">
        <v>490</v>
      </c>
      <c r="G10" s="75" t="s">
        <v>467</v>
      </c>
    </row>
    <row r="11" spans="1:7" x14ac:dyDescent="0.25">
      <c r="A11" s="77">
        <v>8</v>
      </c>
      <c r="B11" s="77" t="str">
        <f t="shared" si="0"/>
        <v>Week 8</v>
      </c>
      <c r="C11" s="76">
        <v>41946</v>
      </c>
      <c r="D11" s="76">
        <f t="shared" si="1"/>
        <v>41952</v>
      </c>
      <c r="E11" s="74" t="s">
        <v>398</v>
      </c>
      <c r="F11" s="77"/>
      <c r="G11" s="75"/>
    </row>
    <row r="12" spans="1:7" x14ac:dyDescent="0.25">
      <c r="A12" s="80">
        <v>41</v>
      </c>
      <c r="B12" s="80" t="str">
        <f t="shared" si="0"/>
        <v>Week 41</v>
      </c>
      <c r="C12" s="78">
        <v>41953</v>
      </c>
      <c r="D12" s="78">
        <f t="shared" si="1"/>
        <v>41959</v>
      </c>
      <c r="E12" s="80"/>
      <c r="F12" s="80"/>
      <c r="G12" s="72" t="s">
        <v>468</v>
      </c>
    </row>
    <row r="13" spans="1:7" x14ac:dyDescent="0.25">
      <c r="A13" s="77">
        <v>9</v>
      </c>
      <c r="B13" s="77" t="str">
        <f t="shared" si="0"/>
        <v>Week 9</v>
      </c>
      <c r="C13" s="76">
        <v>41960</v>
      </c>
      <c r="D13" s="76">
        <f t="shared" si="1"/>
        <v>41966</v>
      </c>
      <c r="E13" s="74" t="s">
        <v>398</v>
      </c>
      <c r="F13" s="77" t="s">
        <v>491</v>
      </c>
      <c r="G13" s="75" t="s">
        <v>469</v>
      </c>
    </row>
    <row r="14" spans="1:7" x14ac:dyDescent="0.25">
      <c r="A14" s="77">
        <v>10</v>
      </c>
      <c r="B14" s="77" t="str">
        <f t="shared" si="0"/>
        <v>Week 10</v>
      </c>
      <c r="C14" s="76">
        <v>41967</v>
      </c>
      <c r="D14" s="76">
        <f t="shared" si="1"/>
        <v>41973</v>
      </c>
      <c r="E14" s="74" t="s">
        <v>398</v>
      </c>
      <c r="F14" s="77" t="s">
        <v>492</v>
      </c>
      <c r="G14" s="75" t="s">
        <v>470</v>
      </c>
    </row>
    <row r="15" spans="1:7" x14ac:dyDescent="0.25">
      <c r="A15" s="77">
        <v>11</v>
      </c>
      <c r="B15" s="77" t="str">
        <f t="shared" si="0"/>
        <v>Week 11</v>
      </c>
      <c r="C15" s="76">
        <v>41974</v>
      </c>
      <c r="D15" s="76">
        <f t="shared" si="1"/>
        <v>41980</v>
      </c>
      <c r="E15" s="74" t="s">
        <v>398</v>
      </c>
      <c r="F15" s="77" t="s">
        <v>493</v>
      </c>
      <c r="G15" s="75" t="s">
        <v>471</v>
      </c>
    </row>
    <row r="16" spans="1:7" x14ac:dyDescent="0.25">
      <c r="A16" s="77">
        <v>12</v>
      </c>
      <c r="B16" s="77" t="str">
        <f t="shared" si="0"/>
        <v>Week 12</v>
      </c>
      <c r="C16" s="76">
        <v>41981</v>
      </c>
      <c r="D16" s="76">
        <f t="shared" si="1"/>
        <v>41987</v>
      </c>
      <c r="E16" s="74" t="s">
        <v>398</v>
      </c>
      <c r="F16" s="77"/>
      <c r="G16" s="75"/>
    </row>
    <row r="17" spans="1:7" x14ac:dyDescent="0.25">
      <c r="A17" s="77">
        <v>13</v>
      </c>
      <c r="B17" s="77" t="str">
        <f t="shared" si="0"/>
        <v>Week 13</v>
      </c>
      <c r="C17" s="76">
        <v>41988</v>
      </c>
      <c r="D17" s="76">
        <f t="shared" si="1"/>
        <v>41994</v>
      </c>
      <c r="E17" s="74" t="s">
        <v>398</v>
      </c>
      <c r="F17" s="77" t="s">
        <v>494</v>
      </c>
      <c r="G17" s="75" t="s">
        <v>472</v>
      </c>
    </row>
    <row r="18" spans="1:7" x14ac:dyDescent="0.25">
      <c r="A18" s="77">
        <v>14</v>
      </c>
      <c r="B18" s="77" t="str">
        <f t="shared" si="0"/>
        <v>Week 14</v>
      </c>
      <c r="C18" s="76">
        <v>41995</v>
      </c>
      <c r="D18" s="76">
        <f t="shared" si="1"/>
        <v>42001</v>
      </c>
      <c r="E18" s="74" t="s">
        <v>398</v>
      </c>
      <c r="F18" s="77" t="s">
        <v>495</v>
      </c>
      <c r="G18" s="75" t="s">
        <v>473</v>
      </c>
    </row>
    <row r="19" spans="1:7" x14ac:dyDescent="0.25">
      <c r="A19" s="79">
        <v>42</v>
      </c>
      <c r="B19" s="79" t="str">
        <f t="shared" si="0"/>
        <v>Week 42</v>
      </c>
      <c r="C19" s="78">
        <v>42002</v>
      </c>
      <c r="D19" s="78">
        <f t="shared" si="1"/>
        <v>42008</v>
      </c>
      <c r="E19" s="79"/>
      <c r="F19" s="77"/>
      <c r="G19" s="72" t="s">
        <v>474</v>
      </c>
    </row>
    <row r="20" spans="1:7" x14ac:dyDescent="0.25">
      <c r="A20" s="77">
        <v>15</v>
      </c>
      <c r="B20" s="77" t="str">
        <f t="shared" si="0"/>
        <v>Week 15</v>
      </c>
      <c r="C20" s="76">
        <v>42009</v>
      </c>
      <c r="D20" s="76">
        <f t="shared" si="1"/>
        <v>42015</v>
      </c>
      <c r="E20" s="74" t="s">
        <v>398</v>
      </c>
      <c r="F20" s="77" t="s">
        <v>496</v>
      </c>
      <c r="G20" s="75" t="s">
        <v>475</v>
      </c>
    </row>
    <row r="21" spans="1:7" x14ac:dyDescent="0.25">
      <c r="A21" s="77">
        <v>16</v>
      </c>
      <c r="B21" s="77" t="str">
        <f t="shared" si="0"/>
        <v>Week 16</v>
      </c>
      <c r="C21" s="76">
        <v>42016</v>
      </c>
      <c r="D21" s="76">
        <f t="shared" si="1"/>
        <v>42022</v>
      </c>
      <c r="E21" s="74" t="s">
        <v>398</v>
      </c>
      <c r="F21" s="77"/>
      <c r="G21" s="75"/>
    </row>
    <row r="22" spans="1:7" x14ac:dyDescent="0.25">
      <c r="A22" s="77">
        <v>17</v>
      </c>
      <c r="B22" s="77" t="str">
        <f t="shared" si="0"/>
        <v>Week 17</v>
      </c>
      <c r="C22" s="76">
        <v>42023</v>
      </c>
      <c r="D22" s="76">
        <f t="shared" si="1"/>
        <v>42029</v>
      </c>
      <c r="E22" s="74" t="s">
        <v>398</v>
      </c>
      <c r="F22" s="77"/>
      <c r="G22" s="72" t="s">
        <v>476</v>
      </c>
    </row>
    <row r="23" spans="1:7" x14ac:dyDescent="0.25">
      <c r="A23" s="77">
        <v>18</v>
      </c>
      <c r="B23" s="77" t="str">
        <f t="shared" si="0"/>
        <v>Week 18</v>
      </c>
      <c r="C23" s="76">
        <v>42030</v>
      </c>
      <c r="D23" s="76">
        <f t="shared" si="1"/>
        <v>42036</v>
      </c>
      <c r="E23" s="74" t="s">
        <v>398</v>
      </c>
      <c r="F23" s="77" t="s">
        <v>497</v>
      </c>
      <c r="G23" s="75" t="s">
        <v>477</v>
      </c>
    </row>
    <row r="24" spans="1:7" x14ac:dyDescent="0.25">
      <c r="A24" s="77">
        <v>19</v>
      </c>
      <c r="B24" s="77" t="str">
        <f t="shared" si="0"/>
        <v>Week 19</v>
      </c>
      <c r="C24" s="76">
        <v>42037</v>
      </c>
      <c r="D24" s="76">
        <f t="shared" si="1"/>
        <v>42043</v>
      </c>
      <c r="E24" s="74" t="s">
        <v>398</v>
      </c>
      <c r="F24" s="77" t="s">
        <v>498</v>
      </c>
      <c r="G24" s="75" t="s">
        <v>478</v>
      </c>
    </row>
    <row r="25" spans="1:7" x14ac:dyDescent="0.25">
      <c r="A25" s="77">
        <v>20</v>
      </c>
      <c r="B25" s="77" t="str">
        <f t="shared" si="0"/>
        <v>Week 20</v>
      </c>
      <c r="C25" s="76">
        <v>42044</v>
      </c>
      <c r="D25" s="76">
        <f t="shared" si="1"/>
        <v>42050</v>
      </c>
      <c r="E25" s="74" t="s">
        <v>398</v>
      </c>
      <c r="F25" s="77" t="s">
        <v>499</v>
      </c>
      <c r="G25" s="75" t="s">
        <v>479</v>
      </c>
    </row>
    <row r="26" spans="1:7" x14ac:dyDescent="0.25">
      <c r="A26" s="77">
        <v>21</v>
      </c>
      <c r="B26" s="77" t="str">
        <f t="shared" si="0"/>
        <v>Week 21</v>
      </c>
      <c r="C26" s="76">
        <v>42051</v>
      </c>
      <c r="D26" s="76">
        <f t="shared" si="1"/>
        <v>42057</v>
      </c>
      <c r="E26" s="74" t="s">
        <v>398</v>
      </c>
      <c r="F26" s="77"/>
      <c r="G26" s="75"/>
    </row>
    <row r="27" spans="1:7" x14ac:dyDescent="0.25">
      <c r="A27" s="77">
        <v>22</v>
      </c>
      <c r="B27" s="77" t="str">
        <f t="shared" si="0"/>
        <v>Week 22</v>
      </c>
      <c r="C27" s="76">
        <v>42058</v>
      </c>
      <c r="D27" s="76">
        <f t="shared" si="1"/>
        <v>42064</v>
      </c>
      <c r="E27" s="74" t="s">
        <v>398</v>
      </c>
      <c r="F27" s="77" t="s">
        <v>502</v>
      </c>
      <c r="G27" s="75" t="s">
        <v>480</v>
      </c>
    </row>
    <row r="28" spans="1:7" x14ac:dyDescent="0.25">
      <c r="A28" s="77">
        <v>23</v>
      </c>
      <c r="B28" s="77" t="str">
        <f t="shared" si="0"/>
        <v>Week 23</v>
      </c>
      <c r="C28" s="76">
        <v>42065</v>
      </c>
      <c r="D28" s="76">
        <f t="shared" si="1"/>
        <v>42071</v>
      </c>
      <c r="E28" s="74" t="s">
        <v>398</v>
      </c>
      <c r="F28" s="77" t="s">
        <v>503</v>
      </c>
      <c r="G28" s="75" t="s">
        <v>481</v>
      </c>
    </row>
    <row r="29" spans="1:7" x14ac:dyDescent="0.25">
      <c r="A29" s="77">
        <v>24</v>
      </c>
      <c r="B29" s="77" t="str">
        <f t="shared" si="0"/>
        <v>Week 24</v>
      </c>
      <c r="C29" s="76">
        <v>42072</v>
      </c>
      <c r="D29" s="76">
        <f t="shared" si="1"/>
        <v>42078</v>
      </c>
      <c r="E29" s="74" t="s">
        <v>398</v>
      </c>
      <c r="F29" s="77" t="s">
        <v>500</v>
      </c>
      <c r="G29" s="75" t="s">
        <v>482</v>
      </c>
    </row>
    <row r="30" spans="1:7" x14ac:dyDescent="0.25">
      <c r="A30" s="77">
        <v>25</v>
      </c>
      <c r="B30" s="77" t="str">
        <f t="shared" si="0"/>
        <v>Week 25</v>
      </c>
      <c r="C30" s="76">
        <v>42079</v>
      </c>
      <c r="D30" s="76">
        <f t="shared" si="1"/>
        <v>42085</v>
      </c>
      <c r="E30" s="74" t="s">
        <v>398</v>
      </c>
      <c r="F30" s="77" t="s">
        <v>500</v>
      </c>
      <c r="G30" s="75" t="s">
        <v>482</v>
      </c>
    </row>
    <row r="31" spans="1:7" x14ac:dyDescent="0.25">
      <c r="A31" s="80">
        <v>43</v>
      </c>
      <c r="B31" s="80" t="str">
        <f t="shared" si="0"/>
        <v>Week 43</v>
      </c>
      <c r="C31" s="78">
        <v>42086</v>
      </c>
      <c r="D31" s="78">
        <f t="shared" si="1"/>
        <v>42092</v>
      </c>
      <c r="E31" s="80"/>
      <c r="F31" s="80"/>
      <c r="G31" s="72" t="s">
        <v>468</v>
      </c>
    </row>
    <row r="32" spans="1:7" x14ac:dyDescent="0.25">
      <c r="A32" s="77">
        <v>26</v>
      </c>
      <c r="B32" s="77" t="str">
        <f t="shared" si="0"/>
        <v>Week 26</v>
      </c>
      <c r="C32" s="76">
        <v>42093</v>
      </c>
      <c r="D32" s="76">
        <f t="shared" si="1"/>
        <v>42099</v>
      </c>
      <c r="E32" s="74" t="s">
        <v>398</v>
      </c>
      <c r="F32" s="77"/>
      <c r="G32" s="75"/>
    </row>
    <row r="33" spans="1:7" x14ac:dyDescent="0.25">
      <c r="A33" s="77">
        <v>27</v>
      </c>
      <c r="B33" s="77" t="str">
        <f t="shared" si="0"/>
        <v>Week 27</v>
      </c>
      <c r="C33" s="76">
        <v>42100</v>
      </c>
      <c r="D33" s="76">
        <f t="shared" si="1"/>
        <v>42106</v>
      </c>
      <c r="E33" s="74" t="s">
        <v>398</v>
      </c>
      <c r="F33" s="77" t="s">
        <v>483</v>
      </c>
      <c r="G33" s="75" t="s">
        <v>483</v>
      </c>
    </row>
    <row r="34" spans="1:7" x14ac:dyDescent="0.25">
      <c r="A34" s="77">
        <v>28</v>
      </c>
      <c r="B34" s="77" t="str">
        <f t="shared" si="0"/>
        <v>Week 28</v>
      </c>
      <c r="C34" s="76">
        <v>42107</v>
      </c>
      <c r="D34" s="76">
        <f t="shared" si="1"/>
        <v>42113</v>
      </c>
      <c r="E34" s="74" t="s">
        <v>398</v>
      </c>
      <c r="F34" s="77" t="s">
        <v>484</v>
      </c>
      <c r="G34" s="75" t="s">
        <v>484</v>
      </c>
    </row>
    <row r="35" spans="1:7" x14ac:dyDescent="0.25">
      <c r="A35" s="77">
        <v>29</v>
      </c>
      <c r="B35" s="77" t="str">
        <f t="shared" si="0"/>
        <v>Week 29</v>
      </c>
      <c r="C35" s="76">
        <v>42114</v>
      </c>
      <c r="D35" s="76">
        <f t="shared" si="1"/>
        <v>42120</v>
      </c>
      <c r="E35" s="74" t="s">
        <v>398</v>
      </c>
      <c r="F35" s="77" t="s">
        <v>501</v>
      </c>
      <c r="G35" s="75" t="s">
        <v>485</v>
      </c>
    </row>
    <row r="36" spans="1:7" x14ac:dyDescent="0.25">
      <c r="A36" s="77">
        <v>30</v>
      </c>
      <c r="B36" s="77" t="str">
        <f t="shared" si="0"/>
        <v>Week 30</v>
      </c>
      <c r="C36" s="76">
        <v>42121</v>
      </c>
      <c r="D36" s="76">
        <f t="shared" si="1"/>
        <v>42127</v>
      </c>
      <c r="E36" s="74" t="s">
        <v>398</v>
      </c>
      <c r="F36" s="77" t="s">
        <v>501</v>
      </c>
      <c r="G36" s="75" t="s">
        <v>485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351"/>
  <sheetViews>
    <sheetView view="pageBreakPreview" topLeftCell="B1" zoomScale="75" zoomScaleNormal="100" zoomScaleSheetLayoutView="75" workbookViewId="0">
      <selection activeCell="B340" sqref="B340"/>
    </sheetView>
  </sheetViews>
  <sheetFormatPr defaultRowHeight="14.25" x14ac:dyDescent="0.25"/>
  <cols>
    <col min="1" max="1" width="0" style="3" hidden="1" customWidth="1"/>
    <col min="2" max="2" width="33.42578125" style="3" customWidth="1"/>
    <col min="3" max="3" width="10" style="3" customWidth="1"/>
    <col min="4" max="4" width="24.85546875" style="3" customWidth="1"/>
    <col min="5" max="6" width="8.7109375" style="3" customWidth="1"/>
    <col min="7" max="7" width="3.28515625" style="3" customWidth="1"/>
    <col min="8" max="8" width="2.28515625" style="3" customWidth="1"/>
    <col min="9" max="10" width="3.28515625" style="3" customWidth="1"/>
    <col min="11" max="11" width="2.28515625" style="3" customWidth="1"/>
    <col min="12" max="13" width="3.28515625" style="3" customWidth="1"/>
    <col min="14" max="14" width="2.28515625" style="3" customWidth="1"/>
    <col min="15" max="16" width="3.28515625" style="3" customWidth="1"/>
    <col min="17" max="17" width="2.28515625" style="3" customWidth="1"/>
    <col min="18" max="19" width="3.28515625" style="3" customWidth="1"/>
    <col min="20" max="20" width="2.28515625" style="3" customWidth="1"/>
    <col min="21" max="22" width="3.28515625" style="3" customWidth="1"/>
    <col min="23" max="23" width="2.28515625" style="3" customWidth="1"/>
    <col min="24" max="25" width="3.28515625" style="3" customWidth="1"/>
    <col min="26" max="26" width="2.28515625" style="3" customWidth="1"/>
    <col min="27" max="27" width="3.28515625" style="3" customWidth="1"/>
    <col min="28" max="34" width="9.140625" style="3" hidden="1" customWidth="1"/>
    <col min="35" max="43" width="0" style="3" hidden="1" customWidth="1"/>
    <col min="44" max="16384" width="9.140625" style="3"/>
  </cols>
  <sheetData>
    <row r="1" spans="1:28" s="2" customFormat="1" ht="50.1" customHeight="1" x14ac:dyDescent="0.25">
      <c r="A1" s="2">
        <v>3</v>
      </c>
      <c r="B1" s="140" t="str">
        <f>INDEX(Diary!$E:$E,MATCH(A1,Diary!$A:$A,0))</f>
        <v>Dream League</v>
      </c>
      <c r="C1" s="141"/>
      <c r="D1" s="142"/>
      <c r="E1" s="143" t="str">
        <f>INDEX(Diary!$B:$B,MATCH(A1,Diary!$A:$A,0))</f>
        <v>Week 3</v>
      </c>
      <c r="F1" s="143"/>
      <c r="G1" s="143"/>
      <c r="H1" s="143"/>
      <c r="I1" s="143"/>
      <c r="J1" s="144">
        <f>INDEX(Diary!$C:$C,MATCH(A1,Diary!$A:$A,0))</f>
        <v>41904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</row>
    <row r="2" spans="1:28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.95" customHeight="1" x14ac:dyDescent="0.25">
      <c r="B3" s="130" t="str">
        <f>INDEX(Fixtures!$E:$E,MATCH(A4,Fixtures!$A:$A,0))</f>
        <v>JEAN PIERRE'S TAP INS</v>
      </c>
      <c r="C3" s="131"/>
      <c r="D3" s="132"/>
      <c r="E3" s="136" t="str">
        <f>INDEX(Owners!$A:$A,MATCH(B3,Owners!$B:$B,0))</f>
        <v>John Murphy</v>
      </c>
      <c r="F3" s="137"/>
      <c r="G3" s="123" t="s">
        <v>390</v>
      </c>
      <c r="H3" s="123"/>
      <c r="I3" s="123"/>
      <c r="J3" s="123" t="s">
        <v>391</v>
      </c>
      <c r="K3" s="123"/>
      <c r="L3" s="123"/>
      <c r="M3" s="123" t="s">
        <v>392</v>
      </c>
      <c r="N3" s="123"/>
      <c r="O3" s="123"/>
      <c r="P3" s="123" t="s">
        <v>393</v>
      </c>
      <c r="Q3" s="123"/>
      <c r="R3" s="123"/>
      <c r="S3" s="123" t="s">
        <v>394</v>
      </c>
      <c r="T3" s="123"/>
      <c r="U3" s="123"/>
      <c r="V3" s="123" t="s">
        <v>395</v>
      </c>
      <c r="W3" s="123"/>
      <c r="X3" s="123"/>
      <c r="Y3" s="123" t="s">
        <v>396</v>
      </c>
      <c r="Z3" s="123"/>
      <c r="AA3" s="123"/>
      <c r="AB3" s="2"/>
    </row>
    <row r="4" spans="1:28" ht="24.95" customHeight="1" x14ac:dyDescent="0.25">
      <c r="A4" s="3">
        <v>18</v>
      </c>
      <c r="B4" s="133"/>
      <c r="C4" s="134"/>
      <c r="D4" s="135"/>
      <c r="E4" s="138"/>
      <c r="F4" s="139"/>
      <c r="G4" s="4" t="s">
        <v>372</v>
      </c>
      <c r="H4" s="5" t="s">
        <v>397</v>
      </c>
      <c r="I4" s="6" t="s">
        <v>375</v>
      </c>
      <c r="J4" s="4" t="s">
        <v>372</v>
      </c>
      <c r="K4" s="5" t="s">
        <v>397</v>
      </c>
      <c r="L4" s="7" t="s">
        <v>375</v>
      </c>
      <c r="M4" s="4" t="s">
        <v>372</v>
      </c>
      <c r="N4" s="5" t="s">
        <v>397</v>
      </c>
      <c r="O4" s="7" t="s">
        <v>375</v>
      </c>
      <c r="P4" s="4" t="s">
        <v>372</v>
      </c>
      <c r="Q4" s="5" t="s">
        <v>397</v>
      </c>
      <c r="R4" s="7" t="s">
        <v>375</v>
      </c>
      <c r="S4" s="4" t="s">
        <v>372</v>
      </c>
      <c r="T4" s="5" t="s">
        <v>397</v>
      </c>
      <c r="U4" s="7" t="s">
        <v>375</v>
      </c>
      <c r="V4" s="4" t="s">
        <v>372</v>
      </c>
      <c r="W4" s="5" t="s">
        <v>397</v>
      </c>
      <c r="X4" s="7" t="s">
        <v>375</v>
      </c>
      <c r="Y4" s="4" t="s">
        <v>372</v>
      </c>
      <c r="Z4" s="5" t="s">
        <v>397</v>
      </c>
      <c r="AA4" s="7" t="s">
        <v>375</v>
      </c>
      <c r="AB4" s="2"/>
    </row>
    <row r="5" spans="1:28" ht="30" customHeight="1" x14ac:dyDescent="0.25">
      <c r="B5" s="8"/>
      <c r="C5" s="8"/>
      <c r="D5" s="8"/>
      <c r="E5" s="84"/>
      <c r="F5" s="26"/>
      <c r="G5" s="12" t="str">
        <f>IF(ISERROR(INDEX(Matches!$E:$E,MATCH($D5,Matches!F:F,0))),"",INDEX(Matches!$E:$E,MATCH($D5,Matches!F:F,0)))</f>
        <v/>
      </c>
      <c r="H5" s="10" t="s">
        <v>397</v>
      </c>
      <c r="I5" s="11" t="str">
        <f>IF(ISERROR(INDEX(Matches!$E:$E,MATCH($D5,Matches!F:F,0))),"",INDEX(Matches!$E:$E,MATCH($D5,Matches!F:F,0)))</f>
        <v/>
      </c>
      <c r="J5" s="12" t="str">
        <f>IF(ISERROR(INDEX(Matches!$E:$E,MATCH($D5,Matches!G:G,0))),"",INDEX(Matches!$E:$E,MATCH($D5,Matches!G:G,0)))</f>
        <v/>
      </c>
      <c r="K5" s="13" t="s">
        <v>397</v>
      </c>
      <c r="L5" s="14" t="str">
        <f>IF(ISERROR(INDEX(Matches!$E:$E,MATCH($D5,Matches!G:G,0))),"",INDEX(Matches!$E:$E,MATCH($D5,Matches!G:G,0)))</f>
        <v/>
      </c>
      <c r="M5" s="12" t="str">
        <f>IF(ISERROR(INDEX(Matches!$E:$E,MATCH($D5,Matches!H:H,0))),"",INDEX(Matches!$E:$E,MATCH($D5,Matches!H:H,0)))</f>
        <v/>
      </c>
      <c r="N5" s="13" t="s">
        <v>397</v>
      </c>
      <c r="O5" s="14" t="str">
        <f>IF(ISERROR(INDEX(Matches!$E:$E,MATCH($D5,Matches!H:H,0))),"",INDEX(Matches!$E:$E,MATCH($D5,Matches!H:H,0)))</f>
        <v/>
      </c>
      <c r="P5" s="12" t="str">
        <f>IF(ISERROR(INDEX(Matches!$E:$E,MATCH($D5,Matches!I:I,0))),"",INDEX(Matches!$E:$E,MATCH($D5,Matches!I:I,0)))</f>
        <v/>
      </c>
      <c r="Q5" s="13" t="s">
        <v>397</v>
      </c>
      <c r="R5" s="14" t="str">
        <f>IF(ISERROR(INDEX(Matches!$E:$E,MATCH($D5,Matches!I:I,0))),"",INDEX(Matches!$E:$E,MATCH($D5,Matches!I:I,0)))</f>
        <v/>
      </c>
      <c r="S5" s="12" t="str">
        <f>IF(ISERROR(INDEX(Matches!$E:$E,MATCH($D5,Matches!J:J,0))),"",INDEX(Matches!$E:$E,MATCH($D5,Matches!J:J,0)))</f>
        <v/>
      </c>
      <c r="T5" s="13" t="s">
        <v>397</v>
      </c>
      <c r="U5" s="14" t="str">
        <f>IF(ISERROR(INDEX(Matches!$E:$E,MATCH($D5,Matches!J:J,0))),"",INDEX(Matches!$E:$E,MATCH($D5,Matches!J:J,0)))</f>
        <v/>
      </c>
      <c r="V5" s="12" t="str">
        <f>IF(ISERROR(INDEX(Matches!$E:$E,MATCH($D5,Matches!K:K,0))),"",INDEX(Matches!$E:$E,MATCH($D5,Matches!K:K,0)))</f>
        <v/>
      </c>
      <c r="W5" s="13" t="s">
        <v>397</v>
      </c>
      <c r="X5" s="14" t="str">
        <f>IF(ISERROR(INDEX(Matches!$E:$E,MATCH($D5,Matches!K:K,0))),"",INDEX(Matches!$E:$E,MATCH($D5,Matches!K:K,0)))</f>
        <v/>
      </c>
      <c r="Y5" s="12" t="str">
        <f>IF(ISERROR(INDEX(Matches!$E:$E,MATCH($D5,Matches!L:L,0))),"",INDEX(Matches!$E:$E,MATCH($D5,Matches!L:L,0)))</f>
        <v/>
      </c>
      <c r="Z5" s="13" t="s">
        <v>397</v>
      </c>
      <c r="AA5" s="14" t="str">
        <f>IF(ISERROR(INDEX(Matches!$E:$E,MATCH($D5,Matches!L:L,0))),"",INDEX(Matches!$E:$E,MATCH($D5,Matches!L:L,0)))</f>
        <v/>
      </c>
      <c r="AB5" s="2"/>
    </row>
    <row r="6" spans="1:28" ht="30" customHeight="1" x14ac:dyDescent="0.25">
      <c r="B6" s="8"/>
      <c r="C6" s="8"/>
      <c r="D6" s="8"/>
      <c r="E6" s="8"/>
      <c r="F6" s="26"/>
      <c r="G6" s="12" t="str">
        <f>IF(ISERROR(INDEX(Matches!$E:$E,MATCH($D6,Matches!F:F,0))),"",INDEX(Matches!$E:$E,MATCH($D6,Matches!F:F,0)))</f>
        <v/>
      </c>
      <c r="H6" s="10" t="s">
        <v>397</v>
      </c>
      <c r="I6" s="11" t="str">
        <f>IF(ISERROR(INDEX(Matches!$E:$E,MATCH($D6,Matches!F:F,0))),"",INDEX(Matches!$E:$E,MATCH($D6,Matches!F:F,0)))</f>
        <v/>
      </c>
      <c r="J6" s="12" t="str">
        <f>IF(ISERROR(INDEX(Matches!$E:$E,MATCH($D6,Matches!G:G,0))),"",INDEX(Matches!$E:$E,MATCH($D6,Matches!G:G,0)))</f>
        <v/>
      </c>
      <c r="K6" s="13" t="s">
        <v>397</v>
      </c>
      <c r="L6" s="14" t="str">
        <f>IF(ISERROR(INDEX(Matches!$E:$E,MATCH($D6,Matches!G:G,0))),"",INDEX(Matches!$E:$E,MATCH($D6,Matches!G:G,0)))</f>
        <v/>
      </c>
      <c r="M6" s="12" t="str">
        <f>IF(ISERROR(INDEX(Matches!$E:$E,MATCH($D6,Matches!H:H,0))),"",INDEX(Matches!$E:$E,MATCH($D6,Matches!H:H,0)))</f>
        <v/>
      </c>
      <c r="N6" s="13" t="s">
        <v>397</v>
      </c>
      <c r="O6" s="14" t="str">
        <f>IF(ISERROR(INDEX(Matches!$E:$E,MATCH($D6,Matches!H:H,0))),"",INDEX(Matches!$E:$E,MATCH($D6,Matches!H:H,0)))</f>
        <v/>
      </c>
      <c r="P6" s="12" t="str">
        <f>IF(ISERROR(INDEX(Matches!$E:$E,MATCH($D6,Matches!I:I,0))),"",INDEX(Matches!$E:$E,MATCH($D6,Matches!I:I,0)))</f>
        <v/>
      </c>
      <c r="Q6" s="13" t="s">
        <v>397</v>
      </c>
      <c r="R6" s="14" t="str">
        <f>IF(ISERROR(INDEX(Matches!$E:$E,MATCH($D6,Matches!I:I,0))),"",INDEX(Matches!$E:$E,MATCH($D6,Matches!I:I,0)))</f>
        <v/>
      </c>
      <c r="S6" s="12" t="str">
        <f>IF(ISERROR(INDEX(Matches!$E:$E,MATCH($D6,Matches!J:J,0))),"",INDEX(Matches!$E:$E,MATCH($D6,Matches!J:J,0)))</f>
        <v/>
      </c>
      <c r="T6" s="13" t="s">
        <v>397</v>
      </c>
      <c r="U6" s="14" t="str">
        <f>IF(ISERROR(INDEX(Matches!$E:$E,MATCH($D6,Matches!J:J,0))),"",INDEX(Matches!$E:$E,MATCH($D6,Matches!J:J,0)))</f>
        <v/>
      </c>
      <c r="V6" s="12" t="str">
        <f>IF(ISERROR(INDEX(Matches!$E:$E,MATCH($D6,Matches!K:K,0))),"",INDEX(Matches!$E:$E,MATCH($D6,Matches!K:K,0)))</f>
        <v/>
      </c>
      <c r="W6" s="13" t="s">
        <v>397</v>
      </c>
      <c r="X6" s="14" t="str">
        <f>IF(ISERROR(INDEX(Matches!$E:$E,MATCH($D6,Matches!K:K,0))),"",INDEX(Matches!$E:$E,MATCH($D6,Matches!K:K,0)))</f>
        <v/>
      </c>
      <c r="Y6" s="12" t="str">
        <f>IF(ISERROR(INDEX(Matches!$E:$E,MATCH($D6,Matches!L:L,0))),"",INDEX(Matches!$E:$E,MATCH($D6,Matches!L:L,0)))</f>
        <v/>
      </c>
      <c r="Z6" s="13" t="s">
        <v>397</v>
      </c>
      <c r="AA6" s="14" t="str">
        <f>IF(ISERROR(INDEX(Matches!$E:$E,MATCH($D6,Matches!L:L,0))),"",INDEX(Matches!$E:$E,MATCH($D6,Matches!L:L,0)))</f>
        <v/>
      </c>
      <c r="AB6" s="2"/>
    </row>
    <row r="7" spans="1:28" ht="30" customHeight="1" x14ac:dyDescent="0.25">
      <c r="B7" s="8"/>
      <c r="C7" s="8"/>
      <c r="D7" s="8"/>
      <c r="E7" s="8"/>
      <c r="F7" s="26"/>
      <c r="G7" s="12" t="str">
        <f>IF(ISERROR(INDEX(Matches!$E:$E,MATCH($D7,Matches!F:F,0))),"",INDEX(Matches!$E:$E,MATCH($D7,Matches!F:F,0)))</f>
        <v/>
      </c>
      <c r="H7" s="10" t="s">
        <v>397</v>
      </c>
      <c r="I7" s="11" t="str">
        <f>IF(ISERROR(INDEX(Matches!$E:$E,MATCH($D7,Matches!F:F,0))),"",INDEX(Matches!$E:$E,MATCH($D7,Matches!F:F,0)))</f>
        <v/>
      </c>
      <c r="J7" s="12" t="str">
        <f>IF(ISERROR(INDEX(Matches!$E:$E,MATCH($D7,Matches!G:G,0))),"",INDEX(Matches!$E:$E,MATCH($D7,Matches!G:G,0)))</f>
        <v/>
      </c>
      <c r="K7" s="13" t="s">
        <v>397</v>
      </c>
      <c r="L7" s="14" t="str">
        <f>IF(ISERROR(INDEX(Matches!$E:$E,MATCH($D7,Matches!G:G,0))),"",INDEX(Matches!$E:$E,MATCH($D7,Matches!G:G,0)))</f>
        <v/>
      </c>
      <c r="M7" s="12" t="str">
        <f>IF(ISERROR(INDEX(Matches!$E:$E,MATCH($D7,Matches!H:H,0))),"",INDEX(Matches!$E:$E,MATCH($D7,Matches!H:H,0)))</f>
        <v/>
      </c>
      <c r="N7" s="13" t="s">
        <v>397</v>
      </c>
      <c r="O7" s="14" t="str">
        <f>IF(ISERROR(INDEX(Matches!$E:$E,MATCH($D7,Matches!H:H,0))),"",INDEX(Matches!$E:$E,MATCH($D7,Matches!H:H,0)))</f>
        <v/>
      </c>
      <c r="P7" s="12" t="str">
        <f>IF(ISERROR(INDEX(Matches!$E:$E,MATCH($D7,Matches!I:I,0))),"",INDEX(Matches!$E:$E,MATCH($D7,Matches!I:I,0)))</f>
        <v/>
      </c>
      <c r="Q7" s="13" t="s">
        <v>397</v>
      </c>
      <c r="R7" s="14" t="str">
        <f>IF(ISERROR(INDEX(Matches!$E:$E,MATCH($D7,Matches!I:I,0))),"",INDEX(Matches!$E:$E,MATCH($D7,Matches!I:I,0)))</f>
        <v/>
      </c>
      <c r="S7" s="12" t="str">
        <f>IF(ISERROR(INDEX(Matches!$E:$E,MATCH($D7,Matches!J:J,0))),"",INDEX(Matches!$E:$E,MATCH($D7,Matches!J:J,0)))</f>
        <v/>
      </c>
      <c r="T7" s="13" t="s">
        <v>397</v>
      </c>
      <c r="U7" s="14" t="str">
        <f>IF(ISERROR(INDEX(Matches!$E:$E,MATCH($D7,Matches!J:J,0))),"",INDEX(Matches!$E:$E,MATCH($D7,Matches!J:J,0)))</f>
        <v/>
      </c>
      <c r="V7" s="12" t="str">
        <f>IF(ISERROR(INDEX(Matches!$E:$E,MATCH($D7,Matches!K:K,0))),"",INDEX(Matches!$E:$E,MATCH($D7,Matches!K:K,0)))</f>
        <v/>
      </c>
      <c r="W7" s="13" t="s">
        <v>397</v>
      </c>
      <c r="X7" s="14" t="str">
        <f>IF(ISERROR(INDEX(Matches!$E:$E,MATCH($D7,Matches!K:K,0))),"",INDEX(Matches!$E:$E,MATCH($D7,Matches!K:K,0)))</f>
        <v/>
      </c>
      <c r="Y7" s="12" t="str">
        <f>IF(ISERROR(INDEX(Matches!$E:$E,MATCH($D7,Matches!L:L,0))),"",INDEX(Matches!$E:$E,MATCH($D7,Matches!L:L,0)))</f>
        <v/>
      </c>
      <c r="Z7" s="13" t="s">
        <v>397</v>
      </c>
      <c r="AA7" s="14" t="str">
        <f>IF(ISERROR(INDEX(Matches!$E:$E,MATCH($D7,Matches!L:L,0))),"",INDEX(Matches!$E:$E,MATCH($D7,Matches!L:L,0)))</f>
        <v/>
      </c>
      <c r="AB7" s="2"/>
    </row>
    <row r="8" spans="1:28" ht="30" customHeight="1" x14ac:dyDescent="0.25">
      <c r="B8" s="8"/>
      <c r="C8" s="8"/>
      <c r="D8" s="8"/>
      <c r="E8" s="8"/>
      <c r="F8" s="26"/>
      <c r="G8" s="12" t="str">
        <f>IF(ISERROR(INDEX(Matches!$E:$E,MATCH($D8,Matches!F:F,0))),"",INDEX(Matches!$E:$E,MATCH($D8,Matches!F:F,0)))</f>
        <v/>
      </c>
      <c r="H8" s="15"/>
      <c r="I8" s="15"/>
      <c r="J8" s="12" t="str">
        <f>IF(ISERROR(INDEX(Matches!$E:$E,MATCH($D8,Matches!G:G,0))),"",INDEX(Matches!$E:$E,MATCH($D8,Matches!G:G,0)))</f>
        <v/>
      </c>
      <c r="K8" s="15"/>
      <c r="L8" s="14"/>
      <c r="M8" s="12" t="str">
        <f>IF(ISERROR(INDEX(Matches!$E:$E,MATCH($D8,Matches!H:H,0))),"",INDEX(Matches!$E:$E,MATCH($D8,Matches!H:H,0)))</f>
        <v/>
      </c>
      <c r="N8" s="15"/>
      <c r="O8" s="14"/>
      <c r="P8" s="12" t="str">
        <f>IF(ISERROR(INDEX(Matches!$E:$E,MATCH($D8,Matches!I:I,0))),"",INDEX(Matches!$E:$E,MATCH($D8,Matches!I:I,0)))</f>
        <v/>
      </c>
      <c r="Q8" s="15"/>
      <c r="R8" s="14"/>
      <c r="S8" s="12" t="str">
        <f>IF(ISERROR(INDEX(Matches!$E:$E,MATCH($D8,Matches!J:J,0))),"",INDEX(Matches!$E:$E,MATCH($D8,Matches!J:J,0)))</f>
        <v/>
      </c>
      <c r="T8" s="15"/>
      <c r="U8" s="14"/>
      <c r="V8" s="12" t="str">
        <f>IF(ISERROR(INDEX(Matches!$E:$E,MATCH($D8,Matches!K:K,0))),"",INDEX(Matches!$E:$E,MATCH($D8,Matches!K:K,0)))</f>
        <v/>
      </c>
      <c r="W8" s="15"/>
      <c r="X8" s="14"/>
      <c r="Y8" s="12" t="str">
        <f>IF(ISERROR(INDEX(Matches!$E:$E,MATCH($D8,Matches!L:L,0))),"",INDEX(Matches!$E:$E,MATCH($D8,Matches!L:L,0)))</f>
        <v/>
      </c>
      <c r="Z8" s="15"/>
      <c r="AA8" s="14"/>
      <c r="AB8" s="2"/>
    </row>
    <row r="9" spans="1:28" ht="30" customHeight="1" x14ac:dyDescent="0.25">
      <c r="B9" s="8"/>
      <c r="C9" s="8"/>
      <c r="D9" s="8"/>
      <c r="E9" s="8"/>
      <c r="F9" s="26"/>
      <c r="G9" s="12" t="str">
        <f>IF(ISERROR(INDEX(Matches!$E:$E,MATCH($D9,Matches!F:F,0))),"",INDEX(Matches!$E:$E,MATCH($D9,Matches!F:F,0)))</f>
        <v/>
      </c>
      <c r="H9" s="15"/>
      <c r="I9" s="15"/>
      <c r="J9" s="12" t="str">
        <f>IF(ISERROR(INDEX(Matches!$E:$E,MATCH($D9,Matches!G:G,0))),"",INDEX(Matches!$E:$E,MATCH($D9,Matches!G:G,0)))</f>
        <v/>
      </c>
      <c r="K9" s="15"/>
      <c r="L9" s="14"/>
      <c r="M9" s="12" t="str">
        <f>IF(ISERROR(INDEX(Matches!$E:$E,MATCH($D9,Matches!H:H,0))),"",INDEX(Matches!$E:$E,MATCH($D9,Matches!H:H,0)))</f>
        <v/>
      </c>
      <c r="N9" s="15"/>
      <c r="O9" s="14"/>
      <c r="P9" s="12" t="str">
        <f>IF(ISERROR(INDEX(Matches!$E:$E,MATCH($D9,Matches!I:I,0))),"",INDEX(Matches!$E:$E,MATCH($D9,Matches!I:I,0)))</f>
        <v/>
      </c>
      <c r="Q9" s="15"/>
      <c r="R9" s="14"/>
      <c r="S9" s="12" t="str">
        <f>IF(ISERROR(INDEX(Matches!$E:$E,MATCH($D9,Matches!J:J,0))),"",INDEX(Matches!$E:$E,MATCH($D9,Matches!J:J,0)))</f>
        <v/>
      </c>
      <c r="T9" s="15"/>
      <c r="U9" s="14"/>
      <c r="V9" s="12" t="str">
        <f>IF(ISERROR(INDEX(Matches!$E:$E,MATCH($D9,Matches!K:K,0))),"",INDEX(Matches!$E:$E,MATCH($D9,Matches!K:K,0)))</f>
        <v/>
      </c>
      <c r="W9" s="15"/>
      <c r="X9" s="14"/>
      <c r="Y9" s="12" t="str">
        <f>IF(ISERROR(INDEX(Matches!$E:$E,MATCH($D9,Matches!L:L,0))),"",INDEX(Matches!$E:$E,MATCH($D9,Matches!L:L,0)))</f>
        <v/>
      </c>
      <c r="Z9" s="15"/>
      <c r="AA9" s="14"/>
      <c r="AB9" s="2"/>
    </row>
    <row r="10" spans="1:28" ht="30" customHeight="1" x14ac:dyDescent="0.25">
      <c r="B10" s="8"/>
      <c r="C10" s="8"/>
      <c r="D10" s="8"/>
      <c r="E10" s="8"/>
      <c r="F10" s="26"/>
      <c r="G10" s="12" t="str">
        <f>IF(ISERROR(INDEX(Matches!$E:$E,MATCH($D10,Matches!F:F,0))),"",INDEX(Matches!$E:$E,MATCH($D10,Matches!F:F,0)))</f>
        <v/>
      </c>
      <c r="H10" s="15"/>
      <c r="I10" s="15"/>
      <c r="J10" s="12" t="str">
        <f>IF(ISERROR(INDEX(Matches!$E:$E,MATCH($D10,Matches!G:G,0))),"",INDEX(Matches!$E:$E,MATCH($D10,Matches!G:G,0)))</f>
        <v/>
      </c>
      <c r="K10" s="15"/>
      <c r="L10" s="14"/>
      <c r="M10" s="12" t="str">
        <f>IF(ISERROR(INDEX(Matches!$E:$E,MATCH($D10,Matches!H:H,0))),"",INDEX(Matches!$E:$E,MATCH($D10,Matches!H:H,0)))</f>
        <v/>
      </c>
      <c r="N10" s="15"/>
      <c r="O10" s="14"/>
      <c r="P10" s="12" t="str">
        <f>IF(ISERROR(INDEX(Matches!$E:$E,MATCH($D10,Matches!I:I,0))),"",INDEX(Matches!$E:$E,MATCH($D10,Matches!I:I,0)))</f>
        <v/>
      </c>
      <c r="Q10" s="15"/>
      <c r="R10" s="14"/>
      <c r="S10" s="12" t="str">
        <f>IF(ISERROR(INDEX(Matches!$E:$E,MATCH($D10,Matches!J:J,0))),"",INDEX(Matches!$E:$E,MATCH($D10,Matches!J:J,0)))</f>
        <v/>
      </c>
      <c r="T10" s="15"/>
      <c r="U10" s="14"/>
      <c r="V10" s="12" t="str">
        <f>IF(ISERROR(INDEX(Matches!$E:$E,MATCH($D10,Matches!K:K,0))),"",INDEX(Matches!$E:$E,MATCH($D10,Matches!K:K,0)))</f>
        <v/>
      </c>
      <c r="W10" s="15"/>
      <c r="X10" s="14"/>
      <c r="Y10" s="12" t="str">
        <f>IF(ISERROR(INDEX(Matches!$E:$E,MATCH($D10,Matches!L:L,0))),"",INDEX(Matches!$E:$E,MATCH($D10,Matches!L:L,0)))</f>
        <v/>
      </c>
      <c r="Z10" s="15"/>
      <c r="AA10" s="14"/>
      <c r="AB10" s="2"/>
    </row>
    <row r="11" spans="1:28" ht="30" customHeight="1" x14ac:dyDescent="0.25">
      <c r="B11" s="8"/>
      <c r="C11" s="8"/>
      <c r="D11" s="8"/>
      <c r="E11" s="8"/>
      <c r="F11" s="26"/>
      <c r="G11" s="12" t="str">
        <f>IF(ISERROR(INDEX(Matches!$E:$E,MATCH($D11,Matches!F:F,0))),"",INDEX(Matches!$E:$E,MATCH($D11,Matches!F:F,0)))</f>
        <v/>
      </c>
      <c r="H11" s="15"/>
      <c r="I11" s="15"/>
      <c r="J11" s="12" t="str">
        <f>IF(ISERROR(INDEX(Matches!$E:$E,MATCH($D11,Matches!G:G,0))),"",INDEX(Matches!$E:$E,MATCH($D11,Matches!G:G,0)))</f>
        <v/>
      </c>
      <c r="K11" s="15"/>
      <c r="L11" s="14"/>
      <c r="M11" s="12" t="str">
        <f>IF(ISERROR(INDEX(Matches!$E:$E,MATCH($D11,Matches!H:H,0))),"",INDEX(Matches!$E:$E,MATCH($D11,Matches!H:H,0)))</f>
        <v/>
      </c>
      <c r="N11" s="15"/>
      <c r="O11" s="14"/>
      <c r="P11" s="12" t="str">
        <f>IF(ISERROR(INDEX(Matches!$E:$E,MATCH($D11,Matches!I:I,0))),"",INDEX(Matches!$E:$E,MATCH($D11,Matches!I:I,0)))</f>
        <v/>
      </c>
      <c r="Q11" s="15"/>
      <c r="R11" s="14"/>
      <c r="S11" s="12" t="str">
        <f>IF(ISERROR(INDEX(Matches!$E:$E,MATCH($D11,Matches!J:J,0))),"",INDEX(Matches!$E:$E,MATCH($D11,Matches!J:J,0)))</f>
        <v/>
      </c>
      <c r="T11" s="15"/>
      <c r="U11" s="14"/>
      <c r="V11" s="12" t="str">
        <f>IF(ISERROR(INDEX(Matches!$E:$E,MATCH($D11,Matches!K:K,0))),"",INDEX(Matches!$E:$E,MATCH($D11,Matches!K:K,0)))</f>
        <v/>
      </c>
      <c r="W11" s="15"/>
      <c r="X11" s="14"/>
      <c r="Y11" s="12" t="str">
        <f>IF(ISERROR(INDEX(Matches!$E:$E,MATCH($D11,Matches!L:L,0))),"",INDEX(Matches!$E:$E,MATCH($D11,Matches!L:L,0)))</f>
        <v/>
      </c>
      <c r="Z11" s="15"/>
      <c r="AA11" s="14"/>
      <c r="AB11" s="2"/>
    </row>
    <row r="12" spans="1:28" ht="30" customHeight="1" x14ac:dyDescent="0.25">
      <c r="B12" s="8"/>
      <c r="C12" s="8"/>
      <c r="D12" s="8"/>
      <c r="E12" s="8"/>
      <c r="F12" s="26"/>
      <c r="G12" s="12" t="str">
        <f>IF(ISERROR(INDEX(Matches!$E:$E,MATCH($D12,Matches!F:F,0))),"",INDEX(Matches!$E:$E,MATCH($D12,Matches!F:F,0)))</f>
        <v/>
      </c>
      <c r="H12" s="15"/>
      <c r="I12" s="15"/>
      <c r="J12" s="12" t="str">
        <f>IF(ISERROR(INDEX(Matches!$E:$E,MATCH($D12,Matches!G:G,0))),"",INDEX(Matches!$E:$E,MATCH($D12,Matches!G:G,0)))</f>
        <v/>
      </c>
      <c r="K12" s="15"/>
      <c r="L12" s="14"/>
      <c r="M12" s="12" t="str">
        <f>IF(ISERROR(INDEX(Matches!$E:$E,MATCH($D12,Matches!H:H,0))),"",INDEX(Matches!$E:$E,MATCH($D12,Matches!H:H,0)))</f>
        <v/>
      </c>
      <c r="N12" s="15"/>
      <c r="O12" s="14"/>
      <c r="P12" s="12" t="str">
        <f>IF(ISERROR(INDEX(Matches!$E:$E,MATCH($D12,Matches!I:I,0))),"",INDEX(Matches!$E:$E,MATCH($D12,Matches!I:I,0)))</f>
        <v/>
      </c>
      <c r="Q12" s="15"/>
      <c r="R12" s="14"/>
      <c r="S12" s="12" t="str">
        <f>IF(ISERROR(INDEX(Matches!$E:$E,MATCH($D12,Matches!J:J,0))),"",INDEX(Matches!$E:$E,MATCH($D12,Matches!J:J,0)))</f>
        <v/>
      </c>
      <c r="T12" s="15"/>
      <c r="U12" s="14"/>
      <c r="V12" s="12" t="str">
        <f>IF(ISERROR(INDEX(Matches!$E:$E,MATCH($D12,Matches!K:K,0))),"",INDEX(Matches!$E:$E,MATCH($D12,Matches!K:K,0)))</f>
        <v/>
      </c>
      <c r="W12" s="15"/>
      <c r="X12" s="14"/>
      <c r="Y12" s="12" t="str">
        <f>IF(ISERROR(INDEX(Matches!$E:$E,MATCH($D12,Matches!L:L,0))),"",INDEX(Matches!$E:$E,MATCH($D12,Matches!L:L,0)))</f>
        <v/>
      </c>
      <c r="Z12" s="15"/>
      <c r="AA12" s="14"/>
      <c r="AB12" s="2"/>
    </row>
    <row r="13" spans="1:28" ht="30" customHeight="1" x14ac:dyDescent="0.25">
      <c r="B13" s="8"/>
      <c r="C13" s="8"/>
      <c r="D13" s="8"/>
      <c r="E13" s="8"/>
      <c r="F13" s="26"/>
      <c r="G13" s="12" t="str">
        <f>IF(ISERROR(INDEX(Matches!$E:$E,MATCH($D13,Matches!F:F,0))),"",INDEX(Matches!$E:$E,MATCH($D13,Matches!F:F,0)))</f>
        <v/>
      </c>
      <c r="H13" s="15"/>
      <c r="I13" s="15"/>
      <c r="J13" s="12" t="str">
        <f>IF(ISERROR(INDEX(Matches!$E:$E,MATCH($D13,Matches!G:G,0))),"",INDEX(Matches!$E:$E,MATCH($D13,Matches!G:G,0)))</f>
        <v/>
      </c>
      <c r="K13" s="15"/>
      <c r="L13" s="14"/>
      <c r="M13" s="12" t="str">
        <f>IF(ISERROR(INDEX(Matches!$E:$E,MATCH($D13,Matches!H:H,0))),"",INDEX(Matches!$E:$E,MATCH($D13,Matches!H:H,0)))</f>
        <v/>
      </c>
      <c r="N13" s="15"/>
      <c r="O13" s="14"/>
      <c r="P13" s="12" t="str">
        <f>IF(ISERROR(INDEX(Matches!$E:$E,MATCH($D13,Matches!I:I,0))),"",INDEX(Matches!$E:$E,MATCH($D13,Matches!I:I,0)))</f>
        <v/>
      </c>
      <c r="Q13" s="15"/>
      <c r="R13" s="14"/>
      <c r="S13" s="12" t="str">
        <f>IF(ISERROR(INDEX(Matches!$E:$E,MATCH($D13,Matches!J:J,0))),"",INDEX(Matches!$E:$E,MATCH($D13,Matches!J:J,0)))</f>
        <v/>
      </c>
      <c r="T13" s="15"/>
      <c r="U13" s="14"/>
      <c r="V13" s="12" t="str">
        <f>IF(ISERROR(INDEX(Matches!$E:$E,MATCH($D13,Matches!K:K,0))),"",INDEX(Matches!$E:$E,MATCH($D13,Matches!K:K,0)))</f>
        <v/>
      </c>
      <c r="W13" s="15"/>
      <c r="X13" s="14"/>
      <c r="Y13" s="12" t="str">
        <f>IF(ISERROR(INDEX(Matches!$E:$E,MATCH($D13,Matches!L:L,0))),"",INDEX(Matches!$E:$E,MATCH($D13,Matches!L:L,0)))</f>
        <v/>
      </c>
      <c r="Z13" s="15"/>
      <c r="AA13" s="14"/>
      <c r="AB13" s="2"/>
    </row>
    <row r="14" spans="1:28" ht="30" customHeight="1" x14ac:dyDescent="0.25">
      <c r="B14" s="8"/>
      <c r="C14" s="8"/>
      <c r="D14" s="8"/>
      <c r="E14" s="8"/>
      <c r="F14" s="26"/>
      <c r="G14" s="12" t="str">
        <f>IF(ISERROR(INDEX(Matches!$E:$E,MATCH($D14,Matches!F:F,0))),"",INDEX(Matches!$E:$E,MATCH($D14,Matches!F:F,0)))</f>
        <v/>
      </c>
      <c r="H14" s="15"/>
      <c r="I14" s="15"/>
      <c r="J14" s="12" t="str">
        <f>IF(ISERROR(INDEX(Matches!$E:$E,MATCH($D14,Matches!G:G,0))),"",INDEX(Matches!$E:$E,MATCH($D14,Matches!G:G,0)))</f>
        <v/>
      </c>
      <c r="K14" s="15"/>
      <c r="L14" s="14"/>
      <c r="M14" s="12" t="str">
        <f>IF(ISERROR(INDEX(Matches!$E:$E,MATCH($D14,Matches!H:H,0))),"",INDEX(Matches!$E:$E,MATCH($D14,Matches!H:H,0)))</f>
        <v/>
      </c>
      <c r="N14" s="15"/>
      <c r="O14" s="14"/>
      <c r="P14" s="12" t="str">
        <f>IF(ISERROR(INDEX(Matches!$E:$E,MATCH($D14,Matches!I:I,0))),"",INDEX(Matches!$E:$E,MATCH($D14,Matches!I:I,0)))</f>
        <v/>
      </c>
      <c r="Q14" s="15"/>
      <c r="R14" s="14"/>
      <c r="S14" s="12" t="str">
        <f>IF(ISERROR(INDEX(Matches!$E:$E,MATCH($D14,Matches!J:J,0))),"",INDEX(Matches!$E:$E,MATCH($D14,Matches!J:J,0)))</f>
        <v/>
      </c>
      <c r="T14" s="15"/>
      <c r="U14" s="14"/>
      <c r="V14" s="12" t="str">
        <f>IF(ISERROR(INDEX(Matches!$E:$E,MATCH($D14,Matches!K:K,0))),"",INDEX(Matches!$E:$E,MATCH($D14,Matches!K:K,0)))</f>
        <v/>
      </c>
      <c r="W14" s="15"/>
      <c r="X14" s="14"/>
      <c r="Y14" s="12" t="str">
        <f>IF(ISERROR(INDEX(Matches!$E:$E,MATCH($D14,Matches!L:L,0))),"",INDEX(Matches!$E:$E,MATCH($D14,Matches!L:L,0)))</f>
        <v/>
      </c>
      <c r="Z14" s="15"/>
      <c r="AA14" s="14"/>
      <c r="AB14" s="2"/>
    </row>
    <row r="15" spans="1:28" ht="30" customHeight="1" thickBot="1" x14ac:dyDescent="0.3">
      <c r="B15" s="27"/>
      <c r="C15" s="27"/>
      <c r="D15" s="27"/>
      <c r="E15" s="27"/>
      <c r="F15" s="26"/>
      <c r="G15" s="12" t="str">
        <f>IF(ISERROR(INDEX(Matches!$E:$E,MATCH($D15,Matches!F:F,0))),"",INDEX(Matches!$E:$E,MATCH($D15,Matches!F:F,0)))</f>
        <v/>
      </c>
      <c r="H15" s="15"/>
      <c r="I15" s="15"/>
      <c r="J15" s="12" t="str">
        <f>IF(ISERROR(INDEX(Matches!$E:$E,MATCH($D15,Matches!G:G,0))),"",INDEX(Matches!$E:$E,MATCH($D15,Matches!G:G,0)))</f>
        <v/>
      </c>
      <c r="K15" s="15"/>
      <c r="L15" s="14"/>
      <c r="M15" s="12" t="str">
        <f>IF(ISERROR(INDEX(Matches!$E:$E,MATCH($D15,Matches!H:H,0))),"",INDEX(Matches!$E:$E,MATCH($D15,Matches!H:H,0)))</f>
        <v/>
      </c>
      <c r="N15" s="15"/>
      <c r="O15" s="14"/>
      <c r="P15" s="12" t="str">
        <f>IF(ISERROR(INDEX(Matches!$E:$E,MATCH($D15,Matches!I:I,0))),"",INDEX(Matches!$E:$E,MATCH($D15,Matches!I:I,0)))</f>
        <v/>
      </c>
      <c r="Q15" s="15"/>
      <c r="R15" s="14"/>
      <c r="S15" s="12" t="str">
        <f>IF(ISERROR(INDEX(Matches!$E:$E,MATCH($D15,Matches!J:J,0))),"",INDEX(Matches!$E:$E,MATCH($D15,Matches!J:J,0)))</f>
        <v/>
      </c>
      <c r="T15" s="15"/>
      <c r="U15" s="14"/>
      <c r="V15" s="12" t="str">
        <f>IF(ISERROR(INDEX(Matches!$E:$E,MATCH($D15,Matches!K:K,0))),"",INDEX(Matches!$E:$E,MATCH($D15,Matches!K:K,0)))</f>
        <v/>
      </c>
      <c r="W15" s="15"/>
      <c r="X15" s="14"/>
      <c r="Y15" s="12" t="str">
        <f>IF(ISERROR(INDEX(Matches!$E:$E,MATCH($D15,Matches!L:L,0))),"",INDEX(Matches!$E:$E,MATCH($D15,Matches!L:L,0)))</f>
        <v/>
      </c>
      <c r="Z15" s="15"/>
      <c r="AA15" s="14"/>
      <c r="AB15" s="2"/>
    </row>
    <row r="16" spans="1:28" ht="30" customHeight="1" thickTop="1" x14ac:dyDescent="0.25">
      <c r="B16" s="30"/>
      <c r="C16" s="30"/>
      <c r="D16" s="30"/>
      <c r="E16" s="30"/>
      <c r="F16" s="31" t="s">
        <v>372</v>
      </c>
      <c r="G16" s="32" t="str">
        <f>IF(SUM(G5:G15)=0,"",SUM(G5:G15))</f>
        <v/>
      </c>
      <c r="H16" s="33"/>
      <c r="I16" s="33"/>
      <c r="J16" s="32" t="str">
        <f>IF(SUM(J5:J15)=0,"",SUM(J5:J15))</f>
        <v/>
      </c>
      <c r="K16" s="33"/>
      <c r="L16" s="34"/>
      <c r="M16" s="32" t="str">
        <f>IF(SUM(M5:M15)=0,"",SUM(M5:M15))</f>
        <v/>
      </c>
      <c r="N16" s="33"/>
      <c r="O16" s="34"/>
      <c r="P16" s="32" t="str">
        <f>IF(SUM(P5:P15)=0,"",SUM(P5:P15))</f>
        <v/>
      </c>
      <c r="Q16" s="33"/>
      <c r="R16" s="34"/>
      <c r="S16" s="32" t="str">
        <f>IF(SUM(S5:S15)=0,"",SUM(S5:S15))</f>
        <v/>
      </c>
      <c r="T16" s="33"/>
      <c r="U16" s="34"/>
      <c r="V16" s="32" t="str">
        <f>IF(SUM(V5:V15)=0,"",SUM(V5:V15))</f>
        <v/>
      </c>
      <c r="W16" s="33"/>
      <c r="X16" s="34"/>
      <c r="Y16" s="32" t="str">
        <f>IF(SUM(Y5:Y15)=0,"",SUM(Y5:Y15))</f>
        <v/>
      </c>
      <c r="Z16" s="33"/>
      <c r="AA16" s="34"/>
      <c r="AB16" s="2">
        <f>SUM(G16:AA16)</f>
        <v>0</v>
      </c>
    </row>
    <row r="17" spans="1:29" ht="30" customHeight="1" x14ac:dyDescent="0.25">
      <c r="B17" s="21"/>
      <c r="C17" s="21"/>
      <c r="D17" s="21"/>
      <c r="E17" s="21"/>
      <c r="F17" s="22" t="s">
        <v>375</v>
      </c>
      <c r="G17" s="12"/>
      <c r="H17" s="15"/>
      <c r="I17" s="15" t="str">
        <f>IF(SUM(I5:I7)=0,"",SUM(I5:I7))</f>
        <v/>
      </c>
      <c r="J17" s="12"/>
      <c r="K17" s="15"/>
      <c r="L17" s="15" t="str">
        <f>IF(SUM(L5:L7)=0,"",SUM(L5:L7))</f>
        <v/>
      </c>
      <c r="M17" s="12"/>
      <c r="N17" s="15"/>
      <c r="O17" s="15" t="str">
        <f>IF(SUM(O5:O7)=0,"",SUM(O5:O7))</f>
        <v/>
      </c>
      <c r="P17" s="12"/>
      <c r="Q17" s="15"/>
      <c r="R17" s="15" t="str">
        <f>IF(SUM(R5:R7)=0,"",SUM(R5:R7))</f>
        <v/>
      </c>
      <c r="S17" s="12"/>
      <c r="T17" s="15"/>
      <c r="U17" s="15" t="str">
        <f>IF(SUM(U5:U7)=0,"",SUM(U5:U7))</f>
        <v/>
      </c>
      <c r="V17" s="12"/>
      <c r="W17" s="15"/>
      <c r="X17" s="15" t="str">
        <f>IF(SUM(X5:X7)=0,"",SUM(X5:X7))</f>
        <v/>
      </c>
      <c r="Y17" s="12"/>
      <c r="Z17" s="15"/>
      <c r="AA17" s="15" t="str">
        <f>IF(SUM(AA5:AA7)=0,"",SUM(AA5:AA7))</f>
        <v/>
      </c>
      <c r="AB17" s="2">
        <f>SUM(G17:AA17)</f>
        <v>0</v>
      </c>
      <c r="AC17" s="3">
        <f>INT(SUM(G17:AA17)/3)</f>
        <v>0</v>
      </c>
    </row>
    <row r="18" spans="1:29" ht="30" customHeight="1" thickBot="1" x14ac:dyDescent="0.3">
      <c r="B18" s="21"/>
      <c r="C18" s="21"/>
      <c r="D18" s="21"/>
      <c r="E18" s="21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"/>
    </row>
    <row r="19" spans="1:29" ht="30" customHeight="1" x14ac:dyDescent="0.25">
      <c r="B19" s="21"/>
      <c r="C19" s="21"/>
      <c r="D19" s="21"/>
      <c r="E19" s="21"/>
      <c r="F19" s="18"/>
      <c r="G19" s="124">
        <f>IF((AB16-AC17)&lt;0,0,AB16-AC17)</f>
        <v>0</v>
      </c>
      <c r="H19" s="125"/>
      <c r="I19" s="12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"/>
    </row>
    <row r="20" spans="1:29" ht="30" customHeight="1" thickBot="1" x14ac:dyDescent="0.3">
      <c r="B20" s="21"/>
      <c r="C20" s="21"/>
      <c r="D20" s="21"/>
      <c r="E20" s="21"/>
      <c r="F20" s="18"/>
      <c r="G20" s="127"/>
      <c r="H20" s="128"/>
      <c r="I20" s="12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"/>
    </row>
    <row r="21" spans="1:29" ht="30" customHeight="1" x14ac:dyDescent="0.25">
      <c r="B21" s="21"/>
      <c r="C21" s="21"/>
      <c r="D21" s="21"/>
      <c r="E21" s="21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"/>
    </row>
    <row r="22" spans="1:29" ht="30" customHeight="1" x14ac:dyDescent="0.25">
      <c r="B22" s="21"/>
      <c r="C22" s="21"/>
      <c r="D22" s="21"/>
      <c r="E22" s="21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"/>
    </row>
    <row r="23" spans="1:29" ht="50.1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9" ht="24.95" customHeight="1" x14ac:dyDescent="0.25">
      <c r="B24" s="130" t="str">
        <f>INDEX(Fixtures!$F:$F,MATCH(A25,Fixtures!$A:$A,0))</f>
        <v>SPORTING ANATTYJACKET</v>
      </c>
      <c r="C24" s="131"/>
      <c r="D24" s="132"/>
      <c r="E24" s="136" t="str">
        <f>INDEX(Owners!$A:$A,MATCH(B24,Owners!$B:$B,0))</f>
        <v>Graham Miller</v>
      </c>
      <c r="F24" s="137"/>
      <c r="G24" s="123" t="s">
        <v>390</v>
      </c>
      <c r="H24" s="123"/>
      <c r="I24" s="123"/>
      <c r="J24" s="123" t="s">
        <v>391</v>
      </c>
      <c r="K24" s="123"/>
      <c r="L24" s="123"/>
      <c r="M24" s="123" t="s">
        <v>392</v>
      </c>
      <c r="N24" s="123"/>
      <c r="O24" s="123"/>
      <c r="P24" s="123" t="s">
        <v>393</v>
      </c>
      <c r="Q24" s="123"/>
      <c r="R24" s="123"/>
      <c r="S24" s="123" t="s">
        <v>394</v>
      </c>
      <c r="T24" s="123"/>
      <c r="U24" s="123"/>
      <c r="V24" s="123" t="s">
        <v>395</v>
      </c>
      <c r="W24" s="123"/>
      <c r="X24" s="123"/>
      <c r="Y24" s="123" t="s">
        <v>396</v>
      </c>
      <c r="Z24" s="123"/>
      <c r="AA24" s="123"/>
      <c r="AB24" s="2"/>
    </row>
    <row r="25" spans="1:29" ht="24.95" customHeight="1" x14ac:dyDescent="0.25">
      <c r="A25" s="3">
        <f>A4</f>
        <v>18</v>
      </c>
      <c r="B25" s="133"/>
      <c r="C25" s="134"/>
      <c r="D25" s="135"/>
      <c r="E25" s="138"/>
      <c r="F25" s="139"/>
      <c r="G25" s="4" t="s">
        <v>372</v>
      </c>
      <c r="H25" s="5" t="s">
        <v>397</v>
      </c>
      <c r="I25" s="6" t="s">
        <v>375</v>
      </c>
      <c r="J25" s="4" t="s">
        <v>372</v>
      </c>
      <c r="K25" s="5" t="s">
        <v>397</v>
      </c>
      <c r="L25" s="7" t="s">
        <v>375</v>
      </c>
      <c r="M25" s="4" t="s">
        <v>372</v>
      </c>
      <c r="N25" s="5" t="s">
        <v>397</v>
      </c>
      <c r="O25" s="7" t="s">
        <v>375</v>
      </c>
      <c r="P25" s="4" t="s">
        <v>372</v>
      </c>
      <c r="Q25" s="5" t="s">
        <v>397</v>
      </c>
      <c r="R25" s="7" t="s">
        <v>375</v>
      </c>
      <c r="S25" s="4" t="s">
        <v>372</v>
      </c>
      <c r="T25" s="5" t="s">
        <v>397</v>
      </c>
      <c r="U25" s="7" t="s">
        <v>375</v>
      </c>
      <c r="V25" s="4" t="s">
        <v>372</v>
      </c>
      <c r="W25" s="5" t="s">
        <v>397</v>
      </c>
      <c r="X25" s="7" t="s">
        <v>375</v>
      </c>
      <c r="Y25" s="4" t="s">
        <v>372</v>
      </c>
      <c r="Z25" s="5" t="s">
        <v>397</v>
      </c>
      <c r="AA25" s="7" t="s">
        <v>375</v>
      </c>
      <c r="AB25" s="2"/>
    </row>
    <row r="26" spans="1:29" ht="30" customHeight="1" x14ac:dyDescent="0.25">
      <c r="B26" s="8"/>
      <c r="C26" s="8"/>
      <c r="D26" s="8"/>
      <c r="E26" s="85"/>
      <c r="F26" s="26"/>
      <c r="G26" s="9" t="str">
        <f>IF(ISERROR(INDEX(Matches!$E:$E,MATCH($D26,Matches!F:F,0))),"",INDEX(Matches!$E:$E,MATCH($D26,Matches!F:F,0)))</f>
        <v/>
      </c>
      <c r="H26" s="10" t="s">
        <v>397</v>
      </c>
      <c r="I26" s="11" t="str">
        <f>IF(ISERROR(INDEX(Matches!$E:$E,MATCH($D26,Matches!F:F,0))),"",INDEX(Matches!$E:$E,MATCH($D26,Matches!F:F,0)))</f>
        <v/>
      </c>
      <c r="J26" s="12" t="str">
        <f>IF(ISERROR(INDEX(Matches!$E:$E,MATCH($D26,Matches!G:G,0))),"",INDEX(Matches!$E:$E,MATCH($D26,Matches!G:G,0)))</f>
        <v/>
      </c>
      <c r="K26" s="13" t="s">
        <v>397</v>
      </c>
      <c r="L26" s="14" t="str">
        <f>IF(ISERROR(INDEX(Matches!$E:$E,MATCH($D26,Matches!G:G,0))),"",INDEX(Matches!$E:$E,MATCH($D26,Matches!G:G,0)))</f>
        <v/>
      </c>
      <c r="M26" s="12" t="str">
        <f>IF(ISERROR(INDEX(Matches!$E:$E,MATCH($D26,Matches!H:H,0))),"",INDEX(Matches!$E:$E,MATCH($D26,Matches!H:H,0)))</f>
        <v/>
      </c>
      <c r="N26" s="13" t="s">
        <v>397</v>
      </c>
      <c r="O26" s="14" t="str">
        <f>IF(ISERROR(INDEX(Matches!$E:$E,MATCH($D26,Matches!H:H,0))),"",INDEX(Matches!$E:$E,MATCH($D26,Matches!H:H,0)))</f>
        <v/>
      </c>
      <c r="P26" s="12" t="str">
        <f>IF(ISERROR(INDEX(Matches!$E:$E,MATCH($D26,Matches!I:I,0))),"",INDEX(Matches!$E:$E,MATCH($D26,Matches!I:I,0)))</f>
        <v/>
      </c>
      <c r="Q26" s="13" t="s">
        <v>397</v>
      </c>
      <c r="R26" s="14" t="str">
        <f>IF(ISERROR(INDEX(Matches!$E:$E,MATCH($D26,Matches!I:I,0))),"",INDEX(Matches!$E:$E,MATCH($D26,Matches!I:I,0)))</f>
        <v/>
      </c>
      <c r="S26" s="12" t="str">
        <f>IF(ISERROR(INDEX(Matches!$E:$E,MATCH($D26,Matches!J:J,0))),"",INDEX(Matches!$E:$E,MATCH($D26,Matches!J:J,0)))</f>
        <v/>
      </c>
      <c r="T26" s="13" t="s">
        <v>397</v>
      </c>
      <c r="U26" s="14" t="str">
        <f>IF(ISERROR(INDEX(Matches!$E:$E,MATCH($D26,Matches!J:J,0))),"",INDEX(Matches!$E:$E,MATCH($D26,Matches!J:J,0)))</f>
        <v/>
      </c>
      <c r="V26" s="12" t="str">
        <f>IF(ISERROR(INDEX(Matches!$E:$E,MATCH($D26,Matches!K:K,0))),"",INDEX(Matches!$E:$E,MATCH($D26,Matches!K:K,0)))</f>
        <v/>
      </c>
      <c r="W26" s="13" t="s">
        <v>397</v>
      </c>
      <c r="X26" s="14" t="str">
        <f>IF(ISERROR(INDEX(Matches!$E:$E,MATCH($D26,Matches!K:K,0))),"",INDEX(Matches!$E:$E,MATCH($D26,Matches!K:K,0)))</f>
        <v/>
      </c>
      <c r="Y26" s="12" t="str">
        <f>IF(ISERROR(INDEX(Matches!$E:$E,MATCH($D26,Matches!L:L,0))),"",INDEX(Matches!$E:$E,MATCH($D26,Matches!L:L,0)))</f>
        <v/>
      </c>
      <c r="Z26" s="13" t="s">
        <v>397</v>
      </c>
      <c r="AA26" s="14" t="str">
        <f>IF(ISERROR(INDEX(Matches!$E:$E,MATCH($D26,Matches!L:L,0))),"",INDEX(Matches!$E:$E,MATCH($D26,Matches!L:L,0)))</f>
        <v/>
      </c>
      <c r="AB26" s="2"/>
    </row>
    <row r="27" spans="1:29" ht="30" customHeight="1" x14ac:dyDescent="0.25">
      <c r="B27" s="8"/>
      <c r="C27" s="8"/>
      <c r="D27" s="8"/>
      <c r="E27" s="20"/>
      <c r="F27" s="26"/>
      <c r="G27" s="12" t="str">
        <f>IF(ISERROR(INDEX(Matches!$E:$E,MATCH($D27,Matches!F:F,0))),"",INDEX(Matches!$E:$E,MATCH($D27,Matches!F:F,0)))</f>
        <v/>
      </c>
      <c r="H27" s="13" t="s">
        <v>397</v>
      </c>
      <c r="I27" s="15" t="str">
        <f>IF(ISERROR(INDEX(Matches!$E:$E,MATCH($D27,Matches!F:F,0))),"",INDEX(Matches!$E:$E,MATCH($D27,Matches!F:F,0)))</f>
        <v/>
      </c>
      <c r="J27" s="12" t="str">
        <f>IF(ISERROR(INDEX(Matches!$E:$E,MATCH($D27,Matches!G:G,0))),"",INDEX(Matches!$E:$E,MATCH($D27,Matches!G:G,0)))</f>
        <v/>
      </c>
      <c r="K27" s="13" t="s">
        <v>397</v>
      </c>
      <c r="L27" s="14" t="str">
        <f>IF(ISERROR(INDEX(Matches!$E:$E,MATCH($D27,Matches!G:G,0))),"",INDEX(Matches!$E:$E,MATCH($D27,Matches!G:G,0)))</f>
        <v/>
      </c>
      <c r="M27" s="12" t="str">
        <f>IF(ISERROR(INDEX(Matches!$E:$E,MATCH($D27,Matches!H:H,0))),"",INDEX(Matches!$E:$E,MATCH($D27,Matches!H:H,0)))</f>
        <v/>
      </c>
      <c r="N27" s="13" t="s">
        <v>397</v>
      </c>
      <c r="O27" s="14" t="str">
        <f>IF(ISERROR(INDEX(Matches!$E:$E,MATCH($D27,Matches!H:H,0))),"",INDEX(Matches!$E:$E,MATCH($D27,Matches!H:H,0)))</f>
        <v/>
      </c>
      <c r="P27" s="12" t="str">
        <f>IF(ISERROR(INDEX(Matches!$E:$E,MATCH($D27,Matches!I:I,0))),"",INDEX(Matches!$E:$E,MATCH($D27,Matches!I:I,0)))</f>
        <v/>
      </c>
      <c r="Q27" s="13" t="s">
        <v>397</v>
      </c>
      <c r="R27" s="14" t="str">
        <f>IF(ISERROR(INDEX(Matches!$E:$E,MATCH($D27,Matches!I:I,0))),"",INDEX(Matches!$E:$E,MATCH($D27,Matches!I:I,0)))</f>
        <v/>
      </c>
      <c r="S27" s="12" t="str">
        <f>IF(ISERROR(INDEX(Matches!$E:$E,MATCH($D27,Matches!J:J,0))),"",INDEX(Matches!$E:$E,MATCH($D27,Matches!J:J,0)))</f>
        <v/>
      </c>
      <c r="T27" s="13" t="s">
        <v>397</v>
      </c>
      <c r="U27" s="14" t="str">
        <f>IF(ISERROR(INDEX(Matches!$E:$E,MATCH($D27,Matches!J:J,0))),"",INDEX(Matches!$E:$E,MATCH($D27,Matches!J:J,0)))</f>
        <v/>
      </c>
      <c r="V27" s="12" t="str">
        <f>IF(ISERROR(INDEX(Matches!$E:$E,MATCH($D27,Matches!K:K,0))),"",INDEX(Matches!$E:$E,MATCH($D27,Matches!K:K,0)))</f>
        <v/>
      </c>
      <c r="W27" s="13" t="s">
        <v>397</v>
      </c>
      <c r="X27" s="14" t="str">
        <f>IF(ISERROR(INDEX(Matches!$E:$E,MATCH($D27,Matches!K:K,0))),"",INDEX(Matches!$E:$E,MATCH($D27,Matches!K:K,0)))</f>
        <v/>
      </c>
      <c r="Y27" s="12" t="str">
        <f>IF(ISERROR(INDEX(Matches!$E:$E,MATCH($D27,Matches!L:L,0))),"",INDEX(Matches!$E:$E,MATCH($D27,Matches!L:L,0)))</f>
        <v/>
      </c>
      <c r="Z27" s="13" t="s">
        <v>397</v>
      </c>
      <c r="AA27" s="14" t="str">
        <f>IF(ISERROR(INDEX(Matches!$E:$E,MATCH($D27,Matches!L:L,0))),"",INDEX(Matches!$E:$E,MATCH($D27,Matches!L:L,0)))</f>
        <v/>
      </c>
      <c r="AB27" s="2"/>
    </row>
    <row r="28" spans="1:29" ht="30" customHeight="1" x14ac:dyDescent="0.25">
      <c r="B28" s="8"/>
      <c r="C28" s="8"/>
      <c r="D28" s="8"/>
      <c r="E28" s="20"/>
      <c r="F28" s="26"/>
      <c r="G28" s="12" t="str">
        <f>IF(ISERROR(INDEX(Matches!$E:$E,MATCH($D28,Matches!F:F,0))),"",INDEX(Matches!$E:$E,MATCH($D28,Matches!F:F,0)))</f>
        <v/>
      </c>
      <c r="H28" s="13" t="s">
        <v>397</v>
      </c>
      <c r="I28" s="15" t="str">
        <f>IF(ISERROR(INDEX(Matches!$E:$E,MATCH($D28,Matches!F:F,0))),"",INDEX(Matches!$E:$E,MATCH($D28,Matches!F:F,0)))</f>
        <v/>
      </c>
      <c r="J28" s="12" t="str">
        <f>IF(ISERROR(INDEX(Matches!$E:$E,MATCH($D28,Matches!G:G,0))),"",INDEX(Matches!$E:$E,MATCH($D28,Matches!G:G,0)))</f>
        <v/>
      </c>
      <c r="K28" s="13" t="s">
        <v>397</v>
      </c>
      <c r="L28" s="14" t="str">
        <f>IF(ISERROR(INDEX(Matches!$E:$E,MATCH($D28,Matches!G:G,0))),"",INDEX(Matches!$E:$E,MATCH($D28,Matches!G:G,0)))</f>
        <v/>
      </c>
      <c r="M28" s="12" t="str">
        <f>IF(ISERROR(INDEX(Matches!$E:$E,MATCH($D28,Matches!H:H,0))),"",INDEX(Matches!$E:$E,MATCH($D28,Matches!H:H,0)))</f>
        <v/>
      </c>
      <c r="N28" s="13" t="s">
        <v>397</v>
      </c>
      <c r="O28" s="14" t="str">
        <f>IF(ISERROR(INDEX(Matches!$E:$E,MATCH($D28,Matches!H:H,0))),"",INDEX(Matches!$E:$E,MATCH($D28,Matches!H:H,0)))</f>
        <v/>
      </c>
      <c r="P28" s="12" t="str">
        <f>IF(ISERROR(INDEX(Matches!$E:$E,MATCH($D28,Matches!I:I,0))),"",INDEX(Matches!$E:$E,MATCH($D28,Matches!I:I,0)))</f>
        <v/>
      </c>
      <c r="Q28" s="13" t="s">
        <v>397</v>
      </c>
      <c r="R28" s="14" t="str">
        <f>IF(ISERROR(INDEX(Matches!$E:$E,MATCH($D28,Matches!I:I,0))),"",INDEX(Matches!$E:$E,MATCH($D28,Matches!I:I,0)))</f>
        <v/>
      </c>
      <c r="S28" s="12" t="str">
        <f>IF(ISERROR(INDEX(Matches!$E:$E,MATCH($D28,Matches!J:J,0))),"",INDEX(Matches!$E:$E,MATCH($D28,Matches!J:J,0)))</f>
        <v/>
      </c>
      <c r="T28" s="13" t="s">
        <v>397</v>
      </c>
      <c r="U28" s="14" t="str">
        <f>IF(ISERROR(INDEX(Matches!$E:$E,MATCH($D28,Matches!J:J,0))),"",INDEX(Matches!$E:$E,MATCH($D28,Matches!J:J,0)))</f>
        <v/>
      </c>
      <c r="V28" s="12" t="str">
        <f>IF(ISERROR(INDEX(Matches!$E:$E,MATCH($D28,Matches!K:K,0))),"",INDEX(Matches!$E:$E,MATCH($D28,Matches!K:K,0)))</f>
        <v/>
      </c>
      <c r="W28" s="13" t="s">
        <v>397</v>
      </c>
      <c r="X28" s="14" t="str">
        <f>IF(ISERROR(INDEX(Matches!$E:$E,MATCH($D28,Matches!K:K,0))),"",INDEX(Matches!$E:$E,MATCH($D28,Matches!K:K,0)))</f>
        <v/>
      </c>
      <c r="Y28" s="12" t="str">
        <f>IF(ISERROR(INDEX(Matches!$E:$E,MATCH($D28,Matches!L:L,0))),"",INDEX(Matches!$E:$E,MATCH($D28,Matches!L:L,0)))</f>
        <v/>
      </c>
      <c r="Z28" s="13" t="s">
        <v>397</v>
      </c>
      <c r="AA28" s="14" t="str">
        <f>IF(ISERROR(INDEX(Matches!$E:$E,MATCH($D28,Matches!L:L,0))),"",INDEX(Matches!$E:$E,MATCH($D28,Matches!L:L,0)))</f>
        <v/>
      </c>
      <c r="AB28" s="2"/>
    </row>
    <row r="29" spans="1:29" ht="30" customHeight="1" x14ac:dyDescent="0.25">
      <c r="B29" s="8"/>
      <c r="C29" s="8"/>
      <c r="D29" s="8"/>
      <c r="E29" s="20"/>
      <c r="F29" s="26"/>
      <c r="G29" s="12" t="str">
        <f>IF(ISERROR(INDEX(Matches!$E:$E,MATCH($D29,Matches!F:F,0))),"",INDEX(Matches!$E:$E,MATCH($D29,Matches!F:F,0)))</f>
        <v/>
      </c>
      <c r="H29" s="15"/>
      <c r="I29" s="15"/>
      <c r="J29" s="12" t="str">
        <f>IF(ISERROR(INDEX(Matches!$E:$E,MATCH($D29,Matches!G:G,0))),"",INDEX(Matches!$E:$E,MATCH($D29,Matches!G:G,0)))</f>
        <v/>
      </c>
      <c r="K29" s="15"/>
      <c r="L29" s="14"/>
      <c r="M29" s="12" t="str">
        <f>IF(ISERROR(INDEX(Matches!$E:$E,MATCH($D29,Matches!H:H,0))),"",INDEX(Matches!$E:$E,MATCH($D29,Matches!H:H,0)))</f>
        <v/>
      </c>
      <c r="N29" s="15"/>
      <c r="O29" s="14"/>
      <c r="P29" s="12" t="str">
        <f>IF(ISERROR(INDEX(Matches!$E:$E,MATCH($D29,Matches!I:I,0))),"",INDEX(Matches!$E:$E,MATCH($D29,Matches!I:I,0)))</f>
        <v/>
      </c>
      <c r="Q29" s="15"/>
      <c r="R29" s="14"/>
      <c r="S29" s="12" t="str">
        <f>IF(ISERROR(INDEX(Matches!$E:$E,MATCH($D29,Matches!J:J,0))),"",INDEX(Matches!$E:$E,MATCH($D29,Matches!J:J,0)))</f>
        <v/>
      </c>
      <c r="T29" s="15"/>
      <c r="U29" s="14"/>
      <c r="V29" s="12" t="str">
        <f>IF(ISERROR(INDEX(Matches!$E:$E,MATCH($D29,Matches!K:K,0))),"",INDEX(Matches!$E:$E,MATCH($D29,Matches!K:K,0)))</f>
        <v/>
      </c>
      <c r="W29" s="15"/>
      <c r="X29" s="14"/>
      <c r="Y29" s="12" t="str">
        <f>IF(ISERROR(INDEX(Matches!$E:$E,MATCH($D29,Matches!L:L,0))),"",INDEX(Matches!$E:$E,MATCH($D29,Matches!L:L,0)))</f>
        <v/>
      </c>
      <c r="Z29" s="15"/>
      <c r="AA29" s="14"/>
      <c r="AB29" s="2"/>
    </row>
    <row r="30" spans="1:29" ht="30" customHeight="1" x14ac:dyDescent="0.25">
      <c r="B30" s="8"/>
      <c r="C30" s="8"/>
      <c r="D30" s="8"/>
      <c r="E30" s="20"/>
      <c r="F30" s="26"/>
      <c r="G30" s="12" t="str">
        <f>IF(ISERROR(INDEX(Matches!$E:$E,MATCH($D30,Matches!F:F,0))),"",INDEX(Matches!$E:$E,MATCH($D30,Matches!F:F,0)))</f>
        <v/>
      </c>
      <c r="H30" s="15"/>
      <c r="I30" s="15"/>
      <c r="J30" s="12" t="str">
        <f>IF(ISERROR(INDEX(Matches!$E:$E,MATCH($D30,Matches!G:G,0))),"",INDEX(Matches!$E:$E,MATCH($D30,Matches!G:G,0)))</f>
        <v/>
      </c>
      <c r="K30" s="15"/>
      <c r="L30" s="14"/>
      <c r="M30" s="12" t="str">
        <f>IF(ISERROR(INDEX(Matches!$E:$E,MATCH($D30,Matches!H:H,0))),"",INDEX(Matches!$E:$E,MATCH($D30,Matches!H:H,0)))</f>
        <v/>
      </c>
      <c r="N30" s="15"/>
      <c r="O30" s="14"/>
      <c r="P30" s="12" t="str">
        <f>IF(ISERROR(INDEX(Matches!$E:$E,MATCH($D30,Matches!I:I,0))),"",INDEX(Matches!$E:$E,MATCH($D30,Matches!I:I,0)))</f>
        <v/>
      </c>
      <c r="Q30" s="15"/>
      <c r="R30" s="14"/>
      <c r="S30" s="12" t="str">
        <f>IF(ISERROR(INDEX(Matches!$E:$E,MATCH($D30,Matches!J:J,0))),"",INDEX(Matches!$E:$E,MATCH($D30,Matches!J:J,0)))</f>
        <v/>
      </c>
      <c r="T30" s="15"/>
      <c r="U30" s="14"/>
      <c r="V30" s="12" t="str">
        <f>IF(ISERROR(INDEX(Matches!$E:$E,MATCH($D30,Matches!K:K,0))),"",INDEX(Matches!$E:$E,MATCH($D30,Matches!K:K,0)))</f>
        <v/>
      </c>
      <c r="W30" s="15"/>
      <c r="X30" s="14"/>
      <c r="Y30" s="12" t="str">
        <f>IF(ISERROR(INDEX(Matches!$E:$E,MATCH($D30,Matches!L:L,0))),"",INDEX(Matches!$E:$E,MATCH($D30,Matches!L:L,0)))</f>
        <v/>
      </c>
      <c r="Z30" s="15"/>
      <c r="AA30" s="14"/>
      <c r="AB30" s="2"/>
    </row>
    <row r="31" spans="1:29" ht="30" customHeight="1" x14ac:dyDescent="0.25">
      <c r="B31" s="8"/>
      <c r="C31" s="8"/>
      <c r="D31" s="8"/>
      <c r="E31" s="20"/>
      <c r="F31" s="26"/>
      <c r="G31" s="12" t="str">
        <f>IF(ISERROR(INDEX(Matches!$E:$E,MATCH($D31,Matches!F:F,0))),"",INDEX(Matches!$E:$E,MATCH($D31,Matches!F:F,0)))</f>
        <v/>
      </c>
      <c r="H31" s="15"/>
      <c r="I31" s="15"/>
      <c r="J31" s="12" t="str">
        <f>IF(ISERROR(INDEX(Matches!$E:$E,MATCH($D31,Matches!G:G,0))),"",INDEX(Matches!$E:$E,MATCH($D31,Matches!G:G,0)))</f>
        <v/>
      </c>
      <c r="K31" s="15"/>
      <c r="L31" s="14"/>
      <c r="M31" s="12" t="str">
        <f>IF(ISERROR(INDEX(Matches!$E:$E,MATCH($D31,Matches!H:H,0))),"",INDEX(Matches!$E:$E,MATCH($D31,Matches!H:H,0)))</f>
        <v/>
      </c>
      <c r="N31" s="15"/>
      <c r="O31" s="14"/>
      <c r="P31" s="12" t="str">
        <f>IF(ISERROR(INDEX(Matches!$E:$E,MATCH($D31,Matches!I:I,0))),"",INDEX(Matches!$E:$E,MATCH($D31,Matches!I:I,0)))</f>
        <v/>
      </c>
      <c r="Q31" s="15"/>
      <c r="R31" s="14"/>
      <c r="S31" s="12" t="str">
        <f>IF(ISERROR(INDEX(Matches!$E:$E,MATCH($D31,Matches!J:J,0))),"",INDEX(Matches!$E:$E,MATCH($D31,Matches!J:J,0)))</f>
        <v/>
      </c>
      <c r="T31" s="15"/>
      <c r="U31" s="14"/>
      <c r="V31" s="12" t="str">
        <f>IF(ISERROR(INDEX(Matches!$E:$E,MATCH($D31,Matches!K:K,0))),"",INDEX(Matches!$E:$E,MATCH($D31,Matches!K:K,0)))</f>
        <v/>
      </c>
      <c r="W31" s="15"/>
      <c r="X31" s="14"/>
      <c r="Y31" s="12" t="str">
        <f>IF(ISERROR(INDEX(Matches!$E:$E,MATCH($D31,Matches!L:L,0))),"",INDEX(Matches!$E:$E,MATCH($D31,Matches!L:L,0)))</f>
        <v/>
      </c>
      <c r="Z31" s="15"/>
      <c r="AA31" s="14"/>
      <c r="AB31" s="2"/>
    </row>
    <row r="32" spans="1:29" ht="30" customHeight="1" x14ac:dyDescent="0.25">
      <c r="B32" s="8"/>
      <c r="C32" s="8"/>
      <c r="D32" s="8"/>
      <c r="E32" s="20"/>
      <c r="F32" s="26"/>
      <c r="G32" s="12" t="str">
        <f>IF(ISERROR(INDEX(Matches!$E:$E,MATCH($D32,Matches!F:F,0))),"",INDEX(Matches!$E:$E,MATCH($D32,Matches!F:F,0)))</f>
        <v/>
      </c>
      <c r="H32" s="15"/>
      <c r="I32" s="15"/>
      <c r="J32" s="12" t="str">
        <f>IF(ISERROR(INDEX(Matches!$E:$E,MATCH($D32,Matches!G:G,0))),"",INDEX(Matches!$E:$E,MATCH($D32,Matches!G:G,0)))</f>
        <v/>
      </c>
      <c r="K32" s="15"/>
      <c r="L32" s="14"/>
      <c r="M32" s="12" t="str">
        <f>IF(ISERROR(INDEX(Matches!$E:$E,MATCH($D32,Matches!H:H,0))),"",INDEX(Matches!$E:$E,MATCH($D32,Matches!H:H,0)))</f>
        <v/>
      </c>
      <c r="N32" s="15"/>
      <c r="O32" s="14"/>
      <c r="P32" s="12" t="str">
        <f>IF(ISERROR(INDEX(Matches!$E:$E,MATCH($D32,Matches!I:I,0))),"",INDEX(Matches!$E:$E,MATCH($D32,Matches!I:I,0)))</f>
        <v/>
      </c>
      <c r="Q32" s="15"/>
      <c r="R32" s="14"/>
      <c r="S32" s="12" t="str">
        <f>IF(ISERROR(INDEX(Matches!$E:$E,MATCH($D32,Matches!J:J,0))),"",INDEX(Matches!$E:$E,MATCH($D32,Matches!J:J,0)))</f>
        <v/>
      </c>
      <c r="T32" s="15"/>
      <c r="U32" s="14"/>
      <c r="V32" s="12" t="str">
        <f>IF(ISERROR(INDEX(Matches!$E:$E,MATCH($D32,Matches!K:K,0))),"",INDEX(Matches!$E:$E,MATCH($D32,Matches!K:K,0)))</f>
        <v/>
      </c>
      <c r="W32" s="15"/>
      <c r="X32" s="14"/>
      <c r="Y32" s="12" t="str">
        <f>IF(ISERROR(INDEX(Matches!$E:$E,MATCH($D32,Matches!L:L,0))),"",INDEX(Matches!$E:$E,MATCH($D32,Matches!L:L,0)))</f>
        <v/>
      </c>
      <c r="Z32" s="15"/>
      <c r="AA32" s="14"/>
      <c r="AB32" s="2"/>
    </row>
    <row r="33" spans="1:29" ht="30" customHeight="1" x14ac:dyDescent="0.25">
      <c r="B33" s="8"/>
      <c r="C33" s="8"/>
      <c r="D33" s="8"/>
      <c r="E33" s="20"/>
      <c r="F33" s="26"/>
      <c r="G33" s="12" t="str">
        <f>IF(ISERROR(INDEX(Matches!$E:$E,MATCH($D33,Matches!F:F,0))),"",INDEX(Matches!$E:$E,MATCH($D33,Matches!F:F,0)))</f>
        <v/>
      </c>
      <c r="H33" s="15"/>
      <c r="I33" s="15"/>
      <c r="J33" s="12" t="str">
        <f>IF(ISERROR(INDEX(Matches!$E:$E,MATCH($D33,Matches!G:G,0))),"",INDEX(Matches!$E:$E,MATCH($D33,Matches!G:G,0)))</f>
        <v/>
      </c>
      <c r="K33" s="15"/>
      <c r="L33" s="14"/>
      <c r="M33" s="12" t="str">
        <f>IF(ISERROR(INDEX(Matches!$E:$E,MATCH($D33,Matches!H:H,0))),"",INDEX(Matches!$E:$E,MATCH($D33,Matches!H:H,0)))</f>
        <v/>
      </c>
      <c r="N33" s="15"/>
      <c r="O33" s="14"/>
      <c r="P33" s="12" t="str">
        <f>IF(ISERROR(INDEX(Matches!$E:$E,MATCH($D33,Matches!I:I,0))),"",INDEX(Matches!$E:$E,MATCH($D33,Matches!I:I,0)))</f>
        <v/>
      </c>
      <c r="Q33" s="15"/>
      <c r="R33" s="14"/>
      <c r="S33" s="12" t="str">
        <f>IF(ISERROR(INDEX(Matches!$E:$E,MATCH($D33,Matches!J:J,0))),"",INDEX(Matches!$E:$E,MATCH($D33,Matches!J:J,0)))</f>
        <v/>
      </c>
      <c r="T33" s="15"/>
      <c r="U33" s="14"/>
      <c r="V33" s="12" t="str">
        <f>IF(ISERROR(INDEX(Matches!$E:$E,MATCH($D33,Matches!K:K,0))),"",INDEX(Matches!$E:$E,MATCH($D33,Matches!K:K,0)))</f>
        <v/>
      </c>
      <c r="W33" s="15"/>
      <c r="X33" s="14"/>
      <c r="Y33" s="12" t="str">
        <f>IF(ISERROR(INDEX(Matches!$E:$E,MATCH($D33,Matches!L:L,0))),"",INDEX(Matches!$E:$E,MATCH($D33,Matches!L:L,0)))</f>
        <v/>
      </c>
      <c r="Z33" s="15"/>
      <c r="AA33" s="14"/>
      <c r="AB33" s="2"/>
    </row>
    <row r="34" spans="1:29" ht="30" customHeight="1" x14ac:dyDescent="0.25">
      <c r="B34" s="8"/>
      <c r="C34" s="8"/>
      <c r="D34" s="8"/>
      <c r="E34" s="20"/>
      <c r="F34" s="26"/>
      <c r="G34" s="12" t="str">
        <f>IF(ISERROR(INDEX(Matches!$E:$E,MATCH($D34,Matches!F:F,0))),"",INDEX(Matches!$E:$E,MATCH($D34,Matches!F:F,0)))</f>
        <v/>
      </c>
      <c r="H34" s="15"/>
      <c r="I34" s="15"/>
      <c r="J34" s="12" t="str">
        <f>IF(ISERROR(INDEX(Matches!$E:$E,MATCH($D34,Matches!G:G,0))),"",INDEX(Matches!$E:$E,MATCH($D34,Matches!G:G,0)))</f>
        <v/>
      </c>
      <c r="K34" s="15"/>
      <c r="L34" s="14"/>
      <c r="M34" s="12" t="str">
        <f>IF(ISERROR(INDEX(Matches!$E:$E,MATCH($D34,Matches!H:H,0))),"",INDEX(Matches!$E:$E,MATCH($D34,Matches!H:H,0)))</f>
        <v/>
      </c>
      <c r="N34" s="15"/>
      <c r="O34" s="14"/>
      <c r="P34" s="12" t="str">
        <f>IF(ISERROR(INDEX(Matches!$E:$E,MATCH($D34,Matches!I:I,0))),"",INDEX(Matches!$E:$E,MATCH($D34,Matches!I:I,0)))</f>
        <v/>
      </c>
      <c r="Q34" s="15"/>
      <c r="R34" s="14"/>
      <c r="S34" s="12" t="str">
        <f>IF(ISERROR(INDEX(Matches!$E:$E,MATCH($D34,Matches!J:J,0))),"",INDEX(Matches!$E:$E,MATCH($D34,Matches!J:J,0)))</f>
        <v/>
      </c>
      <c r="T34" s="15"/>
      <c r="U34" s="14"/>
      <c r="V34" s="12" t="str">
        <f>IF(ISERROR(INDEX(Matches!$E:$E,MATCH($D34,Matches!K:K,0))),"",INDEX(Matches!$E:$E,MATCH($D34,Matches!K:K,0)))</f>
        <v/>
      </c>
      <c r="W34" s="15"/>
      <c r="X34" s="14"/>
      <c r="Y34" s="12" t="str">
        <f>IF(ISERROR(INDEX(Matches!$E:$E,MATCH($D34,Matches!L:L,0))),"",INDEX(Matches!$E:$E,MATCH($D34,Matches!L:L,0)))</f>
        <v/>
      </c>
      <c r="Z34" s="15"/>
      <c r="AA34" s="14"/>
      <c r="AB34" s="2"/>
    </row>
    <row r="35" spans="1:29" ht="30" customHeight="1" x14ac:dyDescent="0.25">
      <c r="B35" s="8"/>
      <c r="C35" s="8"/>
      <c r="D35" s="8"/>
      <c r="E35" s="20"/>
      <c r="F35" s="26"/>
      <c r="G35" s="12" t="str">
        <f>IF(ISERROR(INDEX(Matches!$E:$E,MATCH($D35,Matches!F:F,0))),"",INDEX(Matches!$E:$E,MATCH($D35,Matches!F:F,0)))</f>
        <v/>
      </c>
      <c r="H35" s="15"/>
      <c r="I35" s="15"/>
      <c r="J35" s="12" t="str">
        <f>IF(ISERROR(INDEX(Matches!$E:$E,MATCH($D35,Matches!G:G,0))),"",INDEX(Matches!$E:$E,MATCH($D35,Matches!G:G,0)))</f>
        <v/>
      </c>
      <c r="K35" s="15"/>
      <c r="L35" s="14"/>
      <c r="M35" s="12" t="str">
        <f>IF(ISERROR(INDEX(Matches!$E:$E,MATCH($D35,Matches!H:H,0))),"",INDEX(Matches!$E:$E,MATCH($D35,Matches!H:H,0)))</f>
        <v/>
      </c>
      <c r="N35" s="15"/>
      <c r="O35" s="14"/>
      <c r="P35" s="12" t="str">
        <f>IF(ISERROR(INDEX(Matches!$E:$E,MATCH($D35,Matches!I:I,0))),"",INDEX(Matches!$E:$E,MATCH($D35,Matches!I:I,0)))</f>
        <v/>
      </c>
      <c r="Q35" s="15"/>
      <c r="R35" s="14"/>
      <c r="S35" s="12" t="str">
        <f>IF(ISERROR(INDEX(Matches!$E:$E,MATCH($D35,Matches!J:J,0))),"",INDEX(Matches!$E:$E,MATCH($D35,Matches!J:J,0)))</f>
        <v/>
      </c>
      <c r="T35" s="15"/>
      <c r="U35" s="14"/>
      <c r="V35" s="12" t="str">
        <f>IF(ISERROR(INDEX(Matches!$E:$E,MATCH($D35,Matches!K:K,0))),"",INDEX(Matches!$E:$E,MATCH($D35,Matches!K:K,0)))</f>
        <v/>
      </c>
      <c r="W35" s="15"/>
      <c r="X35" s="14"/>
      <c r="Y35" s="12" t="str">
        <f>IF(ISERROR(INDEX(Matches!$E:$E,MATCH($D35,Matches!L:L,0))),"",INDEX(Matches!$E:$E,MATCH($D35,Matches!L:L,0)))</f>
        <v/>
      </c>
      <c r="Z35" s="15"/>
      <c r="AA35" s="14"/>
      <c r="AB35" s="2"/>
    </row>
    <row r="36" spans="1:29" ht="30" customHeight="1" thickBot="1" x14ac:dyDescent="0.3">
      <c r="B36" s="27"/>
      <c r="C36" s="27"/>
      <c r="D36" s="27"/>
      <c r="E36" s="35"/>
      <c r="F36" s="26"/>
      <c r="G36" s="28" t="str">
        <f>IF(ISERROR(INDEX(Matches!$E:$E,MATCH($D36,Matches!F:F,0))),"",INDEX(Matches!$E:$E,MATCH($D36,Matches!F:F,0)))</f>
        <v/>
      </c>
      <c r="H36" s="17"/>
      <c r="I36" s="17"/>
      <c r="J36" s="28" t="str">
        <f>IF(ISERROR(INDEX(Matches!$E:$E,MATCH($D36,Matches!G:G,0))),"",INDEX(Matches!$E:$E,MATCH($D36,Matches!G:G,0)))</f>
        <v/>
      </c>
      <c r="K36" s="17"/>
      <c r="L36" s="29"/>
      <c r="M36" s="28" t="str">
        <f>IF(ISERROR(INDEX(Matches!$E:$E,MATCH($D36,Matches!H:H,0))),"",INDEX(Matches!$E:$E,MATCH($D36,Matches!H:H,0)))</f>
        <v/>
      </c>
      <c r="N36" s="17"/>
      <c r="O36" s="29"/>
      <c r="P36" s="28" t="str">
        <f>IF(ISERROR(INDEX(Matches!$E:$E,MATCH($D36,Matches!I:I,0))),"",INDEX(Matches!$E:$E,MATCH($D36,Matches!I:I,0)))</f>
        <v/>
      </c>
      <c r="Q36" s="17"/>
      <c r="R36" s="29"/>
      <c r="S36" s="28" t="str">
        <f>IF(ISERROR(INDEX(Matches!$E:$E,MATCH($D36,Matches!J:J,0))),"",INDEX(Matches!$E:$E,MATCH($D36,Matches!J:J,0)))</f>
        <v/>
      </c>
      <c r="T36" s="17"/>
      <c r="U36" s="29"/>
      <c r="V36" s="28" t="str">
        <f>IF(ISERROR(INDEX(Matches!$E:$E,MATCH($D36,Matches!K:K,0))),"",INDEX(Matches!$E:$E,MATCH($D36,Matches!K:K,0)))</f>
        <v/>
      </c>
      <c r="W36" s="17"/>
      <c r="X36" s="29"/>
      <c r="Y36" s="28" t="str">
        <f>IF(ISERROR(INDEX(Matches!$E:$E,MATCH($D36,Matches!L:L,0))),"",INDEX(Matches!$E:$E,MATCH($D36,Matches!L:L,0)))</f>
        <v/>
      </c>
      <c r="Z36" s="17"/>
      <c r="AA36" s="29"/>
      <c r="AB36" s="2"/>
    </row>
    <row r="37" spans="1:29" ht="30" customHeight="1" thickTop="1" x14ac:dyDescent="0.25">
      <c r="B37" s="30"/>
      <c r="C37" s="30"/>
      <c r="D37" s="30"/>
      <c r="E37" s="36"/>
      <c r="F37" s="31" t="s">
        <v>372</v>
      </c>
      <c r="G37" s="32" t="str">
        <f>IF(SUM(G26:G36)=0,"",SUM(G26:G36))</f>
        <v/>
      </c>
      <c r="H37" s="33"/>
      <c r="I37" s="33"/>
      <c r="J37" s="32" t="str">
        <f>IF(SUM(J26:J36)=0,"",SUM(J26:J36))</f>
        <v/>
      </c>
      <c r="K37" s="33"/>
      <c r="L37" s="34"/>
      <c r="M37" s="32" t="str">
        <f>IF(SUM(M26:M36)=0,"",SUM(M26:M36))</f>
        <v/>
      </c>
      <c r="N37" s="33"/>
      <c r="O37" s="34"/>
      <c r="P37" s="32" t="str">
        <f>IF(SUM(P26:P36)=0,"",SUM(P26:P36))</f>
        <v/>
      </c>
      <c r="Q37" s="33"/>
      <c r="R37" s="34"/>
      <c r="S37" s="32" t="str">
        <f>IF(SUM(S26:S36)=0,"",SUM(S26:S36))</f>
        <v/>
      </c>
      <c r="T37" s="33"/>
      <c r="U37" s="34"/>
      <c r="V37" s="32" t="str">
        <f>IF(SUM(V26:V36)=0,"",SUM(V26:V36))</f>
        <v/>
      </c>
      <c r="W37" s="33"/>
      <c r="X37" s="34"/>
      <c r="Y37" s="32" t="str">
        <f>IF(SUM(Y26:Y36)=0,"",SUM(Y26:Y36))</f>
        <v/>
      </c>
      <c r="Z37" s="33"/>
      <c r="AA37" s="34"/>
      <c r="AB37" s="2">
        <f>SUM(G37:AA37)</f>
        <v>0</v>
      </c>
    </row>
    <row r="38" spans="1:29" ht="30" customHeight="1" x14ac:dyDescent="0.25">
      <c r="B38" s="21"/>
      <c r="C38" s="21"/>
      <c r="D38" s="21"/>
      <c r="E38" s="23"/>
      <c r="F38" s="22" t="s">
        <v>375</v>
      </c>
      <c r="G38" s="12"/>
      <c r="H38" s="15"/>
      <c r="I38" s="15" t="str">
        <f>IF(SUM(I26:I28)=0,"",SUM(I26:I28))</f>
        <v/>
      </c>
      <c r="J38" s="12"/>
      <c r="K38" s="15"/>
      <c r="L38" s="15" t="str">
        <f>IF(SUM(L26:L28)=0,"",SUM(L26:L28))</f>
        <v/>
      </c>
      <c r="M38" s="12"/>
      <c r="N38" s="15"/>
      <c r="O38" s="15" t="str">
        <f>IF(SUM(O26:O28)=0,"",SUM(O26:O28))</f>
        <v/>
      </c>
      <c r="P38" s="12"/>
      <c r="Q38" s="15"/>
      <c r="R38" s="15" t="str">
        <f>IF(SUM(R26:R28)=0,"",SUM(R26:R28))</f>
        <v/>
      </c>
      <c r="S38" s="12"/>
      <c r="T38" s="15"/>
      <c r="U38" s="15" t="str">
        <f>IF(SUM(U26:U28)=0,"",SUM(U26:U28))</f>
        <v/>
      </c>
      <c r="V38" s="12"/>
      <c r="W38" s="15"/>
      <c r="X38" s="15" t="str">
        <f>IF(SUM(X26:X28)=0,"",SUM(X26:X28))</f>
        <v/>
      </c>
      <c r="Y38" s="12"/>
      <c r="Z38" s="15"/>
      <c r="AA38" s="15" t="str">
        <f>IF(SUM(AA26:AA28)=0,"",SUM(AA26:AA28))</f>
        <v/>
      </c>
      <c r="AB38" s="2">
        <f>SUM(G38:AA38)</f>
        <v>0</v>
      </c>
      <c r="AC38" s="3">
        <f>INT(SUM(G38:AA38)/3)</f>
        <v>0</v>
      </c>
    </row>
    <row r="39" spans="1:29" ht="30" customHeight="1" thickBot="1" x14ac:dyDescent="0.3">
      <c r="B39" s="21"/>
      <c r="C39" s="21"/>
      <c r="D39" s="21"/>
      <c r="E39" s="24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"/>
    </row>
    <row r="40" spans="1:29" ht="30" customHeight="1" x14ac:dyDescent="0.25">
      <c r="B40" s="21"/>
      <c r="C40" s="21"/>
      <c r="D40" s="21"/>
      <c r="E40" s="24"/>
      <c r="F40" s="18"/>
      <c r="G40" s="124">
        <f>IF((AB37-AC38)&lt;0,0,AB37-AC38)</f>
        <v>0</v>
      </c>
      <c r="H40" s="125"/>
      <c r="I40" s="12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"/>
    </row>
    <row r="41" spans="1:29" ht="30" customHeight="1" thickBot="1" x14ac:dyDescent="0.3">
      <c r="B41" s="21"/>
      <c r="C41" s="21"/>
      <c r="D41" s="21"/>
      <c r="E41" s="24"/>
      <c r="F41" s="18"/>
      <c r="G41" s="127"/>
      <c r="H41" s="128"/>
      <c r="I41" s="12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"/>
    </row>
    <row r="42" spans="1:29" ht="30" customHeight="1" x14ac:dyDescent="0.25">
      <c r="B42" s="21"/>
      <c r="C42" s="21"/>
      <c r="D42" s="21"/>
      <c r="E42" s="24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"/>
    </row>
    <row r="43" spans="1:29" ht="30" customHeight="1" x14ac:dyDescent="0.25">
      <c r="B43" s="21"/>
      <c r="C43" s="21"/>
      <c r="D43" s="21"/>
      <c r="E43" s="24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</row>
    <row r="44" spans="1:29" ht="50.1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9" ht="50.1" customHeight="1" x14ac:dyDescent="0.25">
      <c r="A45" s="3">
        <f>A1</f>
        <v>3</v>
      </c>
      <c r="B45" s="140" t="str">
        <f>INDEX(Diary!$E:$E,MATCH(A45,Diary!$A:$A,0))</f>
        <v>Dream League</v>
      </c>
      <c r="C45" s="141"/>
      <c r="D45" s="142"/>
      <c r="E45" s="143" t="str">
        <f>INDEX(Diary!$B:$B,MATCH(A45,Diary!$A:$A,0))</f>
        <v>Week 3</v>
      </c>
      <c r="F45" s="143"/>
      <c r="G45" s="143"/>
      <c r="H45" s="143"/>
      <c r="I45" s="143"/>
      <c r="J45" s="144">
        <f>INDEX(Diary!$C:$C,MATCH(A45,Diary!$A:$A,0))</f>
        <v>41904</v>
      </c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6"/>
      <c r="AB45" s="2"/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24.95" customHeight="1" x14ac:dyDescent="0.25">
      <c r="B47" s="130" t="str">
        <f>INDEX(Fixtures!$E:$E,MATCH(A48,Fixtures!$A:$A,0))</f>
        <v>THE JORDI GOMEZ LOVE-IN</v>
      </c>
      <c r="C47" s="131"/>
      <c r="D47" s="132"/>
      <c r="E47" s="136" t="str">
        <f>INDEX(Owners!$A:$A,MATCH(B47,Owners!$B:$B,0))</f>
        <v>Chris Griffin</v>
      </c>
      <c r="F47" s="137"/>
      <c r="G47" s="123" t="s">
        <v>390</v>
      </c>
      <c r="H47" s="123"/>
      <c r="I47" s="123"/>
      <c r="J47" s="123" t="s">
        <v>391</v>
      </c>
      <c r="K47" s="123"/>
      <c r="L47" s="123"/>
      <c r="M47" s="123" t="s">
        <v>392</v>
      </c>
      <c r="N47" s="123"/>
      <c r="O47" s="123"/>
      <c r="P47" s="123" t="s">
        <v>393</v>
      </c>
      <c r="Q47" s="123"/>
      <c r="R47" s="123"/>
      <c r="S47" s="123" t="s">
        <v>394</v>
      </c>
      <c r="T47" s="123"/>
      <c r="U47" s="123"/>
      <c r="V47" s="123" t="s">
        <v>395</v>
      </c>
      <c r="W47" s="123"/>
      <c r="X47" s="123"/>
      <c r="Y47" s="123" t="s">
        <v>396</v>
      </c>
      <c r="Z47" s="123"/>
      <c r="AA47" s="123"/>
      <c r="AB47" s="2"/>
    </row>
    <row r="48" spans="1:29" ht="24.95" customHeight="1" x14ac:dyDescent="0.25">
      <c r="A48" s="3">
        <f>A4+1</f>
        <v>19</v>
      </c>
      <c r="B48" s="133"/>
      <c r="C48" s="134"/>
      <c r="D48" s="135"/>
      <c r="E48" s="138"/>
      <c r="F48" s="139"/>
      <c r="G48" s="4" t="s">
        <v>372</v>
      </c>
      <c r="H48" s="5" t="s">
        <v>397</v>
      </c>
      <c r="I48" s="6" t="s">
        <v>375</v>
      </c>
      <c r="J48" s="4" t="s">
        <v>372</v>
      </c>
      <c r="K48" s="5" t="s">
        <v>397</v>
      </c>
      <c r="L48" s="7" t="s">
        <v>375</v>
      </c>
      <c r="M48" s="4" t="s">
        <v>372</v>
      </c>
      <c r="N48" s="5" t="s">
        <v>397</v>
      </c>
      <c r="O48" s="7" t="s">
        <v>375</v>
      </c>
      <c r="P48" s="4" t="s">
        <v>372</v>
      </c>
      <c r="Q48" s="5" t="s">
        <v>397</v>
      </c>
      <c r="R48" s="7" t="s">
        <v>375</v>
      </c>
      <c r="S48" s="4" t="s">
        <v>372</v>
      </c>
      <c r="T48" s="5" t="s">
        <v>397</v>
      </c>
      <c r="U48" s="7" t="s">
        <v>375</v>
      </c>
      <c r="V48" s="4" t="s">
        <v>372</v>
      </c>
      <c r="W48" s="5" t="s">
        <v>397</v>
      </c>
      <c r="X48" s="7" t="s">
        <v>375</v>
      </c>
      <c r="Y48" s="4" t="s">
        <v>372</v>
      </c>
      <c r="Z48" s="5" t="s">
        <v>397</v>
      </c>
      <c r="AA48" s="7" t="s">
        <v>375</v>
      </c>
      <c r="AB48" s="2"/>
    </row>
    <row r="49" spans="2:29" ht="30" customHeight="1" x14ac:dyDescent="0.25">
      <c r="B49" s="8"/>
      <c r="C49" s="8"/>
      <c r="D49" s="8"/>
      <c r="E49" s="84"/>
      <c r="F49" s="26"/>
      <c r="G49" s="9" t="str">
        <f>IF(ISERROR(INDEX(Matches!$E:$E,MATCH($D49,Matches!F:F,0))),"",INDEX(Matches!$E:$E,MATCH($D49,Matches!F:F,0)))</f>
        <v/>
      </c>
      <c r="H49" s="10" t="s">
        <v>397</v>
      </c>
      <c r="I49" s="11" t="str">
        <f>IF(ISERROR(INDEX(Matches!$E:$E,MATCH($D49,Matches!F:F,0))),"",INDEX(Matches!$E:$E,MATCH($D49,Matches!F:F,0)))</f>
        <v/>
      </c>
      <c r="J49" s="12" t="str">
        <f>IF(ISERROR(INDEX(Matches!$E:$E,MATCH($D49,Matches!G:G,0))),"",INDEX(Matches!$E:$E,MATCH($D49,Matches!G:G,0)))</f>
        <v/>
      </c>
      <c r="K49" s="13" t="s">
        <v>397</v>
      </c>
      <c r="L49" s="14" t="str">
        <f>IF(ISERROR(INDEX(Matches!$E:$E,MATCH($D49,Matches!G:G,0))),"",INDEX(Matches!$E:$E,MATCH($D49,Matches!G:G,0)))</f>
        <v/>
      </c>
      <c r="M49" s="12" t="str">
        <f>IF(ISERROR(INDEX(Matches!$E:$E,MATCH($D49,Matches!H:H,0))),"",INDEX(Matches!$E:$E,MATCH($D49,Matches!H:H,0)))</f>
        <v/>
      </c>
      <c r="N49" s="13" t="s">
        <v>397</v>
      </c>
      <c r="O49" s="14" t="str">
        <f>IF(ISERROR(INDEX(Matches!$E:$E,MATCH($D49,Matches!H:H,0))),"",INDEX(Matches!$E:$E,MATCH($D49,Matches!H:H,0)))</f>
        <v/>
      </c>
      <c r="P49" s="12" t="str">
        <f>IF(ISERROR(INDEX(Matches!$E:$E,MATCH($D49,Matches!I:I,0))),"",INDEX(Matches!$E:$E,MATCH($D49,Matches!I:I,0)))</f>
        <v/>
      </c>
      <c r="Q49" s="13" t="s">
        <v>397</v>
      </c>
      <c r="R49" s="14" t="str">
        <f>IF(ISERROR(INDEX(Matches!$E:$E,MATCH($D49,Matches!I:I,0))),"",INDEX(Matches!$E:$E,MATCH($D49,Matches!I:I,0)))</f>
        <v/>
      </c>
      <c r="S49" s="12" t="str">
        <f>IF(ISERROR(INDEX(Matches!$E:$E,MATCH($D49,Matches!J:J,0))),"",INDEX(Matches!$E:$E,MATCH($D49,Matches!J:J,0)))</f>
        <v/>
      </c>
      <c r="T49" s="13" t="s">
        <v>397</v>
      </c>
      <c r="U49" s="14" t="str">
        <f>IF(ISERROR(INDEX(Matches!$E:$E,MATCH($D49,Matches!J:J,0))),"",INDEX(Matches!$E:$E,MATCH($D49,Matches!J:J,0)))</f>
        <v/>
      </c>
      <c r="V49" s="12" t="str">
        <f>IF(ISERROR(INDEX(Matches!$E:$E,MATCH($D49,Matches!K:K,0))),"",INDEX(Matches!$E:$E,MATCH($D49,Matches!K:K,0)))</f>
        <v/>
      </c>
      <c r="W49" s="13" t="s">
        <v>397</v>
      </c>
      <c r="X49" s="14" t="str">
        <f>IF(ISERROR(INDEX(Matches!$E:$E,MATCH($D49,Matches!K:K,0))),"",INDEX(Matches!$E:$E,MATCH($D49,Matches!K:K,0)))</f>
        <v/>
      </c>
      <c r="Y49" s="12" t="str">
        <f>IF(ISERROR(INDEX(Matches!$E:$E,MATCH($D49,Matches!L:L,0))),"",INDEX(Matches!$E:$E,MATCH($D49,Matches!L:L,0)))</f>
        <v/>
      </c>
      <c r="Z49" s="13" t="s">
        <v>397</v>
      </c>
      <c r="AA49" s="14" t="str">
        <f>IF(ISERROR(INDEX(Matches!$E:$E,MATCH($D49,Matches!L:L,0))),"",INDEX(Matches!$E:$E,MATCH($D49,Matches!L:L,0)))</f>
        <v/>
      </c>
      <c r="AB49" s="2"/>
    </row>
    <row r="50" spans="2:29" ht="30" customHeight="1" x14ac:dyDescent="0.25">
      <c r="B50" s="8"/>
      <c r="C50" s="8"/>
      <c r="D50" s="8"/>
      <c r="E50" s="8"/>
      <c r="F50" s="26"/>
      <c r="G50" s="12" t="str">
        <f>IF(ISERROR(INDEX(Matches!$E:$E,MATCH($D50,Matches!F:F,0))),"",INDEX(Matches!$E:$E,MATCH($D50,Matches!F:F,0)))</f>
        <v/>
      </c>
      <c r="H50" s="13" t="s">
        <v>397</v>
      </c>
      <c r="I50" s="15" t="str">
        <f>IF(ISERROR(INDEX(Matches!$E:$E,MATCH($D50,Matches!F:F,0))),"",INDEX(Matches!$E:$E,MATCH($D50,Matches!F:F,0)))</f>
        <v/>
      </c>
      <c r="J50" s="12" t="str">
        <f>IF(ISERROR(INDEX(Matches!$E:$E,MATCH($D50,Matches!G:G,0))),"",INDEX(Matches!$E:$E,MATCH($D50,Matches!G:G,0)))</f>
        <v/>
      </c>
      <c r="K50" s="13" t="s">
        <v>397</v>
      </c>
      <c r="L50" s="14" t="str">
        <f>IF(ISERROR(INDEX(Matches!$E:$E,MATCH($D50,Matches!G:G,0))),"",INDEX(Matches!$E:$E,MATCH($D50,Matches!G:G,0)))</f>
        <v/>
      </c>
      <c r="M50" s="12" t="str">
        <f>IF(ISERROR(INDEX(Matches!$E:$E,MATCH($D50,Matches!H:H,0))),"",INDEX(Matches!$E:$E,MATCH($D50,Matches!H:H,0)))</f>
        <v/>
      </c>
      <c r="N50" s="13" t="s">
        <v>397</v>
      </c>
      <c r="O50" s="14" t="str">
        <f>IF(ISERROR(INDEX(Matches!$E:$E,MATCH($D50,Matches!H:H,0))),"",INDEX(Matches!$E:$E,MATCH($D50,Matches!H:H,0)))</f>
        <v/>
      </c>
      <c r="P50" s="12" t="str">
        <f>IF(ISERROR(INDEX(Matches!$E:$E,MATCH($D50,Matches!I:I,0))),"",INDEX(Matches!$E:$E,MATCH($D50,Matches!I:I,0)))</f>
        <v/>
      </c>
      <c r="Q50" s="13" t="s">
        <v>397</v>
      </c>
      <c r="R50" s="14" t="str">
        <f>IF(ISERROR(INDEX(Matches!$E:$E,MATCH($D50,Matches!I:I,0))),"",INDEX(Matches!$E:$E,MATCH($D50,Matches!I:I,0)))</f>
        <v/>
      </c>
      <c r="S50" s="12" t="str">
        <f>IF(ISERROR(INDEX(Matches!$E:$E,MATCH($D50,Matches!J:J,0))),"",INDEX(Matches!$E:$E,MATCH($D50,Matches!J:J,0)))</f>
        <v/>
      </c>
      <c r="T50" s="13" t="s">
        <v>397</v>
      </c>
      <c r="U50" s="14" t="str">
        <f>IF(ISERROR(INDEX(Matches!$E:$E,MATCH($D50,Matches!J:J,0))),"",INDEX(Matches!$E:$E,MATCH($D50,Matches!J:J,0)))</f>
        <v/>
      </c>
      <c r="V50" s="12" t="str">
        <f>IF(ISERROR(INDEX(Matches!$E:$E,MATCH($D50,Matches!K:K,0))),"",INDEX(Matches!$E:$E,MATCH($D50,Matches!K:K,0)))</f>
        <v/>
      </c>
      <c r="W50" s="13" t="s">
        <v>397</v>
      </c>
      <c r="X50" s="14" t="str">
        <f>IF(ISERROR(INDEX(Matches!$E:$E,MATCH($D50,Matches!K:K,0))),"",INDEX(Matches!$E:$E,MATCH($D50,Matches!K:K,0)))</f>
        <v/>
      </c>
      <c r="Y50" s="12" t="str">
        <f>IF(ISERROR(INDEX(Matches!$E:$E,MATCH($D50,Matches!L:L,0))),"",INDEX(Matches!$E:$E,MATCH($D50,Matches!L:L,0)))</f>
        <v/>
      </c>
      <c r="Z50" s="13" t="s">
        <v>397</v>
      </c>
      <c r="AA50" s="14" t="str">
        <f>IF(ISERROR(INDEX(Matches!$E:$E,MATCH($D50,Matches!L:L,0))),"",INDEX(Matches!$E:$E,MATCH($D50,Matches!L:L,0)))</f>
        <v/>
      </c>
    </row>
    <row r="51" spans="2:29" ht="30" customHeight="1" x14ac:dyDescent="0.25">
      <c r="B51" s="8"/>
      <c r="C51" s="8"/>
      <c r="D51" s="8"/>
      <c r="E51" s="8"/>
      <c r="F51" s="26"/>
      <c r="G51" s="12" t="str">
        <f>IF(ISERROR(INDEX(Matches!$E:$E,MATCH($D51,Matches!F:F,0))),"",INDEX(Matches!$E:$E,MATCH($D51,Matches!F:F,0)))</f>
        <v/>
      </c>
      <c r="H51" s="13" t="s">
        <v>397</v>
      </c>
      <c r="I51" s="15" t="str">
        <f>IF(ISERROR(INDEX(Matches!$E:$E,MATCH($D51,Matches!F:F,0))),"",INDEX(Matches!$E:$E,MATCH($D51,Matches!F:F,0)))</f>
        <v/>
      </c>
      <c r="J51" s="12" t="str">
        <f>IF(ISERROR(INDEX(Matches!$E:$E,MATCH($D51,Matches!G:G,0))),"",INDEX(Matches!$E:$E,MATCH($D51,Matches!G:G,0)))</f>
        <v/>
      </c>
      <c r="K51" s="13" t="s">
        <v>397</v>
      </c>
      <c r="L51" s="14" t="str">
        <f>IF(ISERROR(INDEX(Matches!$E:$E,MATCH($D51,Matches!G:G,0))),"",INDEX(Matches!$E:$E,MATCH($D51,Matches!G:G,0)))</f>
        <v/>
      </c>
      <c r="M51" s="12" t="str">
        <f>IF(ISERROR(INDEX(Matches!$E:$E,MATCH($D51,Matches!H:H,0))),"",INDEX(Matches!$E:$E,MATCH($D51,Matches!H:H,0)))</f>
        <v/>
      </c>
      <c r="N51" s="13" t="s">
        <v>397</v>
      </c>
      <c r="O51" s="14" t="str">
        <f>IF(ISERROR(INDEX(Matches!$E:$E,MATCH($D51,Matches!H:H,0))),"",INDEX(Matches!$E:$E,MATCH($D51,Matches!H:H,0)))</f>
        <v/>
      </c>
      <c r="P51" s="12" t="str">
        <f>IF(ISERROR(INDEX(Matches!$E:$E,MATCH($D51,Matches!I:I,0))),"",INDEX(Matches!$E:$E,MATCH($D51,Matches!I:I,0)))</f>
        <v/>
      </c>
      <c r="Q51" s="13" t="s">
        <v>397</v>
      </c>
      <c r="R51" s="14" t="str">
        <f>IF(ISERROR(INDEX(Matches!$E:$E,MATCH($D51,Matches!I:I,0))),"",INDEX(Matches!$E:$E,MATCH($D51,Matches!I:I,0)))</f>
        <v/>
      </c>
      <c r="S51" s="12" t="str">
        <f>IF(ISERROR(INDEX(Matches!$E:$E,MATCH($D51,Matches!J:J,0))),"",INDEX(Matches!$E:$E,MATCH($D51,Matches!J:J,0)))</f>
        <v/>
      </c>
      <c r="T51" s="13" t="s">
        <v>397</v>
      </c>
      <c r="U51" s="14" t="str">
        <f>IF(ISERROR(INDEX(Matches!$E:$E,MATCH($D51,Matches!J:J,0))),"",INDEX(Matches!$E:$E,MATCH($D51,Matches!J:J,0)))</f>
        <v/>
      </c>
      <c r="V51" s="12" t="str">
        <f>IF(ISERROR(INDEX(Matches!$E:$E,MATCH($D51,Matches!K:K,0))),"",INDEX(Matches!$E:$E,MATCH($D51,Matches!K:K,0)))</f>
        <v/>
      </c>
      <c r="W51" s="13" t="s">
        <v>397</v>
      </c>
      <c r="X51" s="14" t="str">
        <f>IF(ISERROR(INDEX(Matches!$E:$E,MATCH($D51,Matches!K:K,0))),"",INDEX(Matches!$E:$E,MATCH($D51,Matches!K:K,0)))</f>
        <v/>
      </c>
      <c r="Y51" s="12" t="str">
        <f>IF(ISERROR(INDEX(Matches!$E:$E,MATCH($D51,Matches!L:L,0))),"",INDEX(Matches!$E:$E,MATCH($D51,Matches!L:L,0)))</f>
        <v/>
      </c>
      <c r="Z51" s="13" t="s">
        <v>397</v>
      </c>
      <c r="AA51" s="14" t="str">
        <f>IF(ISERROR(INDEX(Matches!$E:$E,MATCH($D51,Matches!L:L,0))),"",INDEX(Matches!$E:$E,MATCH($D51,Matches!L:L,0)))</f>
        <v/>
      </c>
    </row>
    <row r="52" spans="2:29" ht="30" customHeight="1" x14ac:dyDescent="0.25">
      <c r="B52" s="8"/>
      <c r="C52" s="8"/>
      <c r="D52" s="8"/>
      <c r="E52" s="8"/>
      <c r="F52" s="26"/>
      <c r="G52" s="12" t="str">
        <f>IF(ISERROR(INDEX(Matches!$E:$E,MATCH($D52,Matches!F:F,0))),"",INDEX(Matches!$E:$E,MATCH($D52,Matches!F:F,0)))</f>
        <v/>
      </c>
      <c r="H52" s="15"/>
      <c r="I52" s="15"/>
      <c r="J52" s="12" t="str">
        <f>IF(ISERROR(INDEX(Matches!$E:$E,MATCH($D52,Matches!G:G,0))),"",INDEX(Matches!$E:$E,MATCH($D52,Matches!G:G,0)))</f>
        <v/>
      </c>
      <c r="K52" s="15"/>
      <c r="L52" s="14"/>
      <c r="M52" s="12" t="str">
        <f>IF(ISERROR(INDEX(Matches!$E:$E,MATCH($D52,Matches!H:H,0))),"",INDEX(Matches!$E:$E,MATCH($D52,Matches!H:H,0)))</f>
        <v/>
      </c>
      <c r="N52" s="15"/>
      <c r="O52" s="14"/>
      <c r="P52" s="12" t="str">
        <f>IF(ISERROR(INDEX(Matches!$E:$E,MATCH($D52,Matches!I:I,0))),"",INDEX(Matches!$E:$E,MATCH($D52,Matches!I:I,0)))</f>
        <v/>
      </c>
      <c r="Q52" s="15"/>
      <c r="R52" s="14"/>
      <c r="S52" s="12" t="str">
        <f>IF(ISERROR(INDEX(Matches!$E:$E,MATCH($D52,Matches!J:J,0))),"",INDEX(Matches!$E:$E,MATCH($D52,Matches!J:J,0)))</f>
        <v/>
      </c>
      <c r="T52" s="15"/>
      <c r="U52" s="14"/>
      <c r="V52" s="12" t="str">
        <f>IF(ISERROR(INDEX(Matches!$E:$E,MATCH($D52,Matches!K:K,0))),"",INDEX(Matches!$E:$E,MATCH($D52,Matches!K:K,0)))</f>
        <v/>
      </c>
      <c r="W52" s="15"/>
      <c r="X52" s="14"/>
      <c r="Y52" s="12" t="str">
        <f>IF(ISERROR(INDEX(Matches!$E:$E,MATCH($D52,Matches!L:L,0))),"",INDEX(Matches!$E:$E,MATCH($D52,Matches!L:L,0)))</f>
        <v/>
      </c>
      <c r="Z52" s="15"/>
      <c r="AA52" s="14"/>
    </row>
    <row r="53" spans="2:29" ht="30" customHeight="1" x14ac:dyDescent="0.25">
      <c r="B53" s="8"/>
      <c r="C53" s="8"/>
      <c r="D53" s="8"/>
      <c r="E53" s="8"/>
      <c r="F53" s="26"/>
      <c r="G53" s="12" t="str">
        <f>IF(ISERROR(INDEX(Matches!$E:$E,MATCH($D53,Matches!F:F,0))),"",INDEX(Matches!$E:$E,MATCH($D53,Matches!F:F,0)))</f>
        <v/>
      </c>
      <c r="H53" s="15"/>
      <c r="I53" s="15"/>
      <c r="J53" s="12" t="str">
        <f>IF(ISERROR(INDEX(Matches!$E:$E,MATCH($D53,Matches!G:G,0))),"",INDEX(Matches!$E:$E,MATCH($D53,Matches!G:G,0)))</f>
        <v/>
      </c>
      <c r="K53" s="15"/>
      <c r="L53" s="14"/>
      <c r="M53" s="12" t="str">
        <f>IF(ISERROR(INDEX(Matches!$E:$E,MATCH($D53,Matches!H:H,0))),"",INDEX(Matches!$E:$E,MATCH($D53,Matches!H:H,0)))</f>
        <v/>
      </c>
      <c r="N53" s="15"/>
      <c r="O53" s="14"/>
      <c r="P53" s="12" t="str">
        <f>IF(ISERROR(INDEX(Matches!$E:$E,MATCH($D53,Matches!I:I,0))),"",INDEX(Matches!$E:$E,MATCH($D53,Matches!I:I,0)))</f>
        <v/>
      </c>
      <c r="Q53" s="15"/>
      <c r="R53" s="14"/>
      <c r="S53" s="12" t="str">
        <f>IF(ISERROR(INDEX(Matches!$E:$E,MATCH($D53,Matches!J:J,0))),"",INDEX(Matches!$E:$E,MATCH($D53,Matches!J:J,0)))</f>
        <v/>
      </c>
      <c r="T53" s="15"/>
      <c r="U53" s="14"/>
      <c r="V53" s="12" t="str">
        <f>IF(ISERROR(INDEX(Matches!$E:$E,MATCH($D53,Matches!K:K,0))),"",INDEX(Matches!$E:$E,MATCH($D53,Matches!K:K,0)))</f>
        <v/>
      </c>
      <c r="W53" s="15"/>
      <c r="X53" s="14"/>
      <c r="Y53" s="12" t="str">
        <f>IF(ISERROR(INDEX(Matches!$E:$E,MATCH($D53,Matches!L:L,0))),"",INDEX(Matches!$E:$E,MATCH($D53,Matches!L:L,0)))</f>
        <v/>
      </c>
      <c r="Z53" s="15"/>
      <c r="AA53" s="14"/>
    </row>
    <row r="54" spans="2:29" ht="30" customHeight="1" x14ac:dyDescent="0.25">
      <c r="B54" s="8"/>
      <c r="C54" s="8"/>
      <c r="D54" s="8"/>
      <c r="E54" s="8"/>
      <c r="F54" s="26"/>
      <c r="G54" s="12" t="str">
        <f>IF(ISERROR(INDEX(Matches!$E:$E,MATCH($D54,Matches!F:F,0))),"",INDEX(Matches!$E:$E,MATCH($D54,Matches!F:F,0)))</f>
        <v/>
      </c>
      <c r="H54" s="15"/>
      <c r="I54" s="15"/>
      <c r="J54" s="12" t="str">
        <f>IF(ISERROR(INDEX(Matches!$E:$E,MATCH($D54,Matches!G:G,0))),"",INDEX(Matches!$E:$E,MATCH($D54,Matches!G:G,0)))</f>
        <v/>
      </c>
      <c r="K54" s="15"/>
      <c r="L54" s="14"/>
      <c r="M54" s="12" t="str">
        <f>IF(ISERROR(INDEX(Matches!$E:$E,MATCH($D54,Matches!H:H,0))),"",INDEX(Matches!$E:$E,MATCH($D54,Matches!H:H,0)))</f>
        <v/>
      </c>
      <c r="N54" s="15"/>
      <c r="O54" s="14"/>
      <c r="P54" s="12" t="str">
        <f>IF(ISERROR(INDEX(Matches!$E:$E,MATCH($D54,Matches!I:I,0))),"",INDEX(Matches!$E:$E,MATCH($D54,Matches!I:I,0)))</f>
        <v/>
      </c>
      <c r="Q54" s="15"/>
      <c r="R54" s="14"/>
      <c r="S54" s="12" t="str">
        <f>IF(ISERROR(INDEX(Matches!$E:$E,MATCH($D54,Matches!J:J,0))),"",INDEX(Matches!$E:$E,MATCH($D54,Matches!J:J,0)))</f>
        <v/>
      </c>
      <c r="T54" s="15"/>
      <c r="U54" s="14"/>
      <c r="V54" s="12" t="str">
        <f>IF(ISERROR(INDEX(Matches!$E:$E,MATCH($D54,Matches!K:K,0))),"",INDEX(Matches!$E:$E,MATCH($D54,Matches!K:K,0)))</f>
        <v/>
      </c>
      <c r="W54" s="15"/>
      <c r="X54" s="14"/>
      <c r="Y54" s="12" t="str">
        <f>IF(ISERROR(INDEX(Matches!$E:$E,MATCH($D54,Matches!L:L,0))),"",INDEX(Matches!$E:$E,MATCH($D54,Matches!L:L,0)))</f>
        <v/>
      </c>
      <c r="Z54" s="15"/>
      <c r="AA54" s="14"/>
    </row>
    <row r="55" spans="2:29" ht="30" customHeight="1" x14ac:dyDescent="0.25">
      <c r="B55" s="8"/>
      <c r="C55" s="8"/>
      <c r="D55" s="8"/>
      <c r="E55" s="8"/>
      <c r="F55" s="26"/>
      <c r="G55" s="12" t="str">
        <f>IF(ISERROR(INDEX(Matches!$E:$E,MATCH($D55,Matches!F:F,0))),"",INDEX(Matches!$E:$E,MATCH($D55,Matches!F:F,0)))</f>
        <v/>
      </c>
      <c r="H55" s="15"/>
      <c r="I55" s="15"/>
      <c r="J55" s="12" t="str">
        <f>IF(ISERROR(INDEX(Matches!$E:$E,MATCH($D55,Matches!G:G,0))),"",INDEX(Matches!$E:$E,MATCH($D55,Matches!G:G,0)))</f>
        <v/>
      </c>
      <c r="K55" s="15"/>
      <c r="L55" s="14"/>
      <c r="M55" s="12" t="str">
        <f>IF(ISERROR(INDEX(Matches!$E:$E,MATCH($D55,Matches!H:H,0))),"",INDEX(Matches!$E:$E,MATCH($D55,Matches!H:H,0)))</f>
        <v/>
      </c>
      <c r="N55" s="15"/>
      <c r="O55" s="14"/>
      <c r="P55" s="12" t="str">
        <f>IF(ISERROR(INDEX(Matches!$E:$E,MATCH($D55,Matches!I:I,0))),"",INDEX(Matches!$E:$E,MATCH($D55,Matches!I:I,0)))</f>
        <v/>
      </c>
      <c r="Q55" s="15"/>
      <c r="R55" s="14"/>
      <c r="S55" s="12" t="str">
        <f>IF(ISERROR(INDEX(Matches!$E:$E,MATCH($D55,Matches!J:J,0))),"",INDEX(Matches!$E:$E,MATCH($D55,Matches!J:J,0)))</f>
        <v/>
      </c>
      <c r="T55" s="15"/>
      <c r="U55" s="14"/>
      <c r="V55" s="12" t="str">
        <f>IF(ISERROR(INDEX(Matches!$E:$E,MATCH($D55,Matches!K:K,0))),"",INDEX(Matches!$E:$E,MATCH($D55,Matches!K:K,0)))</f>
        <v/>
      </c>
      <c r="W55" s="15"/>
      <c r="X55" s="14"/>
      <c r="Y55" s="12" t="str">
        <f>IF(ISERROR(INDEX(Matches!$E:$E,MATCH($D55,Matches!L:L,0))),"",INDEX(Matches!$E:$E,MATCH($D55,Matches!L:L,0)))</f>
        <v/>
      </c>
      <c r="Z55" s="15"/>
      <c r="AA55" s="14"/>
    </row>
    <row r="56" spans="2:29" ht="30" customHeight="1" x14ac:dyDescent="0.25">
      <c r="B56" s="8"/>
      <c r="C56" s="8"/>
      <c r="D56" s="8"/>
      <c r="E56" s="8"/>
      <c r="F56" s="26"/>
      <c r="G56" s="12" t="str">
        <f>IF(ISERROR(INDEX(Matches!$E:$E,MATCH($D56,Matches!F:F,0))),"",INDEX(Matches!$E:$E,MATCH($D56,Matches!F:F,0)))</f>
        <v/>
      </c>
      <c r="H56" s="15"/>
      <c r="I56" s="15"/>
      <c r="J56" s="12" t="str">
        <f>IF(ISERROR(INDEX(Matches!$E:$E,MATCH($D56,Matches!G:G,0))),"",INDEX(Matches!$E:$E,MATCH($D56,Matches!G:G,0)))</f>
        <v/>
      </c>
      <c r="K56" s="15"/>
      <c r="L56" s="14"/>
      <c r="M56" s="12" t="str">
        <f>IF(ISERROR(INDEX(Matches!$E:$E,MATCH($D56,Matches!H:H,0))),"",INDEX(Matches!$E:$E,MATCH($D56,Matches!H:H,0)))</f>
        <v/>
      </c>
      <c r="N56" s="15"/>
      <c r="O56" s="14"/>
      <c r="P56" s="12" t="str">
        <f>IF(ISERROR(INDEX(Matches!$E:$E,MATCH($D56,Matches!I:I,0))),"",INDEX(Matches!$E:$E,MATCH($D56,Matches!I:I,0)))</f>
        <v/>
      </c>
      <c r="Q56" s="15"/>
      <c r="R56" s="14"/>
      <c r="S56" s="12" t="str">
        <f>IF(ISERROR(INDEX(Matches!$E:$E,MATCH($D56,Matches!J:J,0))),"",INDEX(Matches!$E:$E,MATCH($D56,Matches!J:J,0)))</f>
        <v/>
      </c>
      <c r="T56" s="15"/>
      <c r="U56" s="14"/>
      <c r="V56" s="12" t="str">
        <f>IF(ISERROR(INDEX(Matches!$E:$E,MATCH($D56,Matches!K:K,0))),"",INDEX(Matches!$E:$E,MATCH($D56,Matches!K:K,0)))</f>
        <v/>
      </c>
      <c r="W56" s="15"/>
      <c r="X56" s="14"/>
      <c r="Y56" s="12" t="str">
        <f>IF(ISERROR(INDEX(Matches!$E:$E,MATCH($D56,Matches!L:L,0))),"",INDEX(Matches!$E:$E,MATCH($D56,Matches!L:L,0)))</f>
        <v/>
      </c>
      <c r="Z56" s="15"/>
      <c r="AA56" s="14"/>
    </row>
    <row r="57" spans="2:29" ht="30" customHeight="1" x14ac:dyDescent="0.25">
      <c r="B57" s="8"/>
      <c r="C57" s="8"/>
      <c r="D57" s="8"/>
      <c r="E57" s="8"/>
      <c r="F57" s="26"/>
      <c r="G57" s="12" t="str">
        <f>IF(ISERROR(INDEX(Matches!$E:$E,MATCH($D57,Matches!F:F,0))),"",INDEX(Matches!$E:$E,MATCH($D57,Matches!F:F,0)))</f>
        <v/>
      </c>
      <c r="H57" s="15"/>
      <c r="I57" s="15"/>
      <c r="J57" s="12" t="str">
        <f>IF(ISERROR(INDEX(Matches!$E:$E,MATCH($D57,Matches!G:G,0))),"",INDEX(Matches!$E:$E,MATCH($D57,Matches!G:G,0)))</f>
        <v/>
      </c>
      <c r="K57" s="15"/>
      <c r="L57" s="14"/>
      <c r="M57" s="12" t="str">
        <f>IF(ISERROR(INDEX(Matches!$E:$E,MATCH($D57,Matches!H:H,0))),"",INDEX(Matches!$E:$E,MATCH($D57,Matches!H:H,0)))</f>
        <v/>
      </c>
      <c r="N57" s="15"/>
      <c r="O57" s="14"/>
      <c r="P57" s="12" t="str">
        <f>IF(ISERROR(INDEX(Matches!$E:$E,MATCH($D57,Matches!I:I,0))),"",INDEX(Matches!$E:$E,MATCH($D57,Matches!I:I,0)))</f>
        <v/>
      </c>
      <c r="Q57" s="15"/>
      <c r="R57" s="14"/>
      <c r="S57" s="12" t="str">
        <f>IF(ISERROR(INDEX(Matches!$E:$E,MATCH($D57,Matches!J:J,0))),"",INDEX(Matches!$E:$E,MATCH($D57,Matches!J:J,0)))</f>
        <v/>
      </c>
      <c r="T57" s="15"/>
      <c r="U57" s="14"/>
      <c r="V57" s="12" t="str">
        <f>IF(ISERROR(INDEX(Matches!$E:$E,MATCH($D57,Matches!K:K,0))),"",INDEX(Matches!$E:$E,MATCH($D57,Matches!K:K,0)))</f>
        <v/>
      </c>
      <c r="W57" s="15"/>
      <c r="X57" s="14"/>
      <c r="Y57" s="12" t="str">
        <f>IF(ISERROR(INDEX(Matches!$E:$E,MATCH($D57,Matches!L:L,0))),"",INDEX(Matches!$E:$E,MATCH($D57,Matches!L:L,0)))</f>
        <v/>
      </c>
      <c r="Z57" s="15"/>
      <c r="AA57" s="14"/>
    </row>
    <row r="58" spans="2:29" ht="30" customHeight="1" x14ac:dyDescent="0.25">
      <c r="B58" s="8"/>
      <c r="C58" s="8"/>
      <c r="D58" s="8"/>
      <c r="E58" s="8"/>
      <c r="F58" s="26"/>
      <c r="G58" s="12" t="str">
        <f>IF(ISERROR(INDEX(Matches!$E:$E,MATCH($D58,Matches!F:F,0))),"",INDEX(Matches!$E:$E,MATCH($D58,Matches!F:F,0)))</f>
        <v/>
      </c>
      <c r="H58" s="15"/>
      <c r="I58" s="15"/>
      <c r="J58" s="12" t="str">
        <f>IF(ISERROR(INDEX(Matches!$E:$E,MATCH($D58,Matches!G:G,0))),"",INDEX(Matches!$E:$E,MATCH($D58,Matches!G:G,0)))</f>
        <v/>
      </c>
      <c r="K58" s="15"/>
      <c r="L58" s="14"/>
      <c r="M58" s="12" t="str">
        <f>IF(ISERROR(INDEX(Matches!$E:$E,MATCH($D58,Matches!H:H,0))),"",INDEX(Matches!$E:$E,MATCH($D58,Matches!H:H,0)))</f>
        <v/>
      </c>
      <c r="N58" s="15"/>
      <c r="O58" s="14"/>
      <c r="P58" s="12" t="str">
        <f>IF(ISERROR(INDEX(Matches!$E:$E,MATCH($D58,Matches!I:I,0))),"",INDEX(Matches!$E:$E,MATCH($D58,Matches!I:I,0)))</f>
        <v/>
      </c>
      <c r="Q58" s="15"/>
      <c r="R58" s="14"/>
      <c r="S58" s="12" t="str">
        <f>IF(ISERROR(INDEX(Matches!$E:$E,MATCH($D58,Matches!J:J,0))),"",INDEX(Matches!$E:$E,MATCH($D58,Matches!J:J,0)))</f>
        <v/>
      </c>
      <c r="T58" s="15"/>
      <c r="U58" s="14"/>
      <c r="V58" s="12" t="str">
        <f>IF(ISERROR(INDEX(Matches!$E:$E,MATCH($D58,Matches!K:K,0))),"",INDEX(Matches!$E:$E,MATCH($D58,Matches!K:K,0)))</f>
        <v/>
      </c>
      <c r="W58" s="15"/>
      <c r="X58" s="14"/>
      <c r="Y58" s="12" t="str">
        <f>IF(ISERROR(INDEX(Matches!$E:$E,MATCH($D58,Matches!L:L,0))),"",INDEX(Matches!$E:$E,MATCH($D58,Matches!L:L,0)))</f>
        <v/>
      </c>
      <c r="Z58" s="15"/>
      <c r="AA58" s="14"/>
    </row>
    <row r="59" spans="2:29" ht="30" customHeight="1" thickBot="1" x14ac:dyDescent="0.3">
      <c r="B59" s="27"/>
      <c r="C59" s="27"/>
      <c r="D59" s="27"/>
      <c r="E59" s="27"/>
      <c r="F59" s="26"/>
      <c r="G59" s="28" t="str">
        <f>IF(ISERROR(INDEX(Matches!$E:$E,MATCH($D59,Matches!F:F,0))),"",INDEX(Matches!$E:$E,MATCH($D59,Matches!F:F,0)))</f>
        <v/>
      </c>
      <c r="H59" s="17"/>
      <c r="I59" s="17"/>
      <c r="J59" s="28" t="str">
        <f>IF(ISERROR(INDEX(Matches!$E:$E,MATCH($D59,Matches!G:G,0))),"",INDEX(Matches!$E:$E,MATCH($D59,Matches!G:G,0)))</f>
        <v/>
      </c>
      <c r="K59" s="17"/>
      <c r="L59" s="29"/>
      <c r="M59" s="28" t="str">
        <f>IF(ISERROR(INDEX(Matches!$E:$E,MATCH($D59,Matches!H:H,0))),"",INDEX(Matches!$E:$E,MATCH($D59,Matches!H:H,0)))</f>
        <v/>
      </c>
      <c r="N59" s="17"/>
      <c r="O59" s="29"/>
      <c r="P59" s="28" t="str">
        <f>IF(ISERROR(INDEX(Matches!$E:$E,MATCH($D59,Matches!I:I,0))),"",INDEX(Matches!$E:$E,MATCH($D59,Matches!I:I,0)))</f>
        <v/>
      </c>
      <c r="Q59" s="17"/>
      <c r="R59" s="29"/>
      <c r="S59" s="28" t="str">
        <f>IF(ISERROR(INDEX(Matches!$E:$E,MATCH($D59,Matches!J:J,0))),"",INDEX(Matches!$E:$E,MATCH($D59,Matches!J:J,0)))</f>
        <v/>
      </c>
      <c r="T59" s="17"/>
      <c r="U59" s="29"/>
      <c r="V59" s="28" t="str">
        <f>IF(ISERROR(INDEX(Matches!$E:$E,MATCH($D59,Matches!K:K,0))),"",INDEX(Matches!$E:$E,MATCH($D59,Matches!K:K,0)))</f>
        <v/>
      </c>
      <c r="W59" s="17"/>
      <c r="X59" s="29"/>
      <c r="Y59" s="28" t="str">
        <f>IF(ISERROR(INDEX(Matches!$E:$E,MATCH($D59,Matches!L:L,0))),"",INDEX(Matches!$E:$E,MATCH($D59,Matches!L:L,0)))</f>
        <v/>
      </c>
      <c r="Z59" s="17"/>
      <c r="AA59" s="29"/>
    </row>
    <row r="60" spans="2:29" ht="30" customHeight="1" thickTop="1" x14ac:dyDescent="0.25">
      <c r="B60" s="30"/>
      <c r="C60" s="30"/>
      <c r="D60" s="30"/>
      <c r="E60" s="30"/>
      <c r="F60" s="31" t="s">
        <v>372</v>
      </c>
      <c r="G60" s="32" t="str">
        <f>IF(SUM(G49:G59)=0,"",SUM(G49:G59))</f>
        <v/>
      </c>
      <c r="H60" s="33"/>
      <c r="I60" s="33"/>
      <c r="J60" s="32" t="str">
        <f>IF(SUM(J49:J59)=0,"",SUM(J49:J59))</f>
        <v/>
      </c>
      <c r="K60" s="33"/>
      <c r="L60" s="34"/>
      <c r="M60" s="32" t="str">
        <f>IF(SUM(M49:M59)=0,"",SUM(M49:M59))</f>
        <v/>
      </c>
      <c r="N60" s="33"/>
      <c r="O60" s="34"/>
      <c r="P60" s="32" t="str">
        <f>IF(SUM(P49:P59)=0,"",SUM(P49:P59))</f>
        <v/>
      </c>
      <c r="Q60" s="33"/>
      <c r="R60" s="34"/>
      <c r="S60" s="32" t="str">
        <f>IF(SUM(S49:S59)=0,"",SUM(S49:S59))</f>
        <v/>
      </c>
      <c r="T60" s="33"/>
      <c r="U60" s="34"/>
      <c r="V60" s="32" t="str">
        <f>IF(SUM(V49:V59)=0,"",SUM(V49:V59))</f>
        <v/>
      </c>
      <c r="W60" s="33"/>
      <c r="X60" s="34"/>
      <c r="Y60" s="32" t="str">
        <f>IF(SUM(Y49:Y59)=0,"",SUM(Y49:Y59))</f>
        <v/>
      </c>
      <c r="Z60" s="33"/>
      <c r="AA60" s="34"/>
      <c r="AB60" s="2">
        <f>SUM(G60:AA60)</f>
        <v>0</v>
      </c>
    </row>
    <row r="61" spans="2:29" ht="30" customHeight="1" x14ac:dyDescent="0.25">
      <c r="B61" s="21"/>
      <c r="C61" s="21"/>
      <c r="D61" s="21"/>
      <c r="E61" s="21"/>
      <c r="F61" s="22" t="s">
        <v>375</v>
      </c>
      <c r="G61" s="12"/>
      <c r="H61" s="15"/>
      <c r="I61" s="15" t="str">
        <f>IF(SUM(I49:I51)=0,"",SUM(I49:I51))</f>
        <v/>
      </c>
      <c r="J61" s="12"/>
      <c r="K61" s="15"/>
      <c r="L61" s="15" t="str">
        <f>IF(SUM(L49:L51)=0,"",SUM(L49:L51))</f>
        <v/>
      </c>
      <c r="M61" s="12"/>
      <c r="N61" s="15"/>
      <c r="O61" s="15" t="str">
        <f>IF(SUM(O49:O51)=0,"",SUM(O49:O51))</f>
        <v/>
      </c>
      <c r="P61" s="12"/>
      <c r="Q61" s="15"/>
      <c r="R61" s="15" t="str">
        <f>IF(SUM(R49:R51)=0,"",SUM(R49:R51))</f>
        <v/>
      </c>
      <c r="S61" s="12"/>
      <c r="T61" s="15"/>
      <c r="U61" s="15" t="str">
        <f>IF(SUM(U49:U51)=0,"",SUM(U49:U51))</f>
        <v/>
      </c>
      <c r="V61" s="12"/>
      <c r="W61" s="15"/>
      <c r="X61" s="15" t="str">
        <f>IF(SUM(X49:X51)=0,"",SUM(X49:X51))</f>
        <v/>
      </c>
      <c r="Y61" s="12"/>
      <c r="Z61" s="15"/>
      <c r="AA61" s="15" t="str">
        <f>IF(SUM(AA49:AA51)=0,"",SUM(AA49:AA51))</f>
        <v/>
      </c>
      <c r="AB61" s="2">
        <f>SUM(G61:AA61)</f>
        <v>0</v>
      </c>
      <c r="AC61" s="3">
        <f>INT(SUM(G61:AA61)/3)</f>
        <v>0</v>
      </c>
    </row>
    <row r="62" spans="2:29" ht="30" customHeight="1" thickBot="1" x14ac:dyDescent="0.3">
      <c r="B62" s="21"/>
      <c r="C62" s="21"/>
      <c r="D62" s="21"/>
      <c r="E62" s="21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2"/>
    </row>
    <row r="63" spans="2:29" ht="30" customHeight="1" x14ac:dyDescent="0.25">
      <c r="B63" s="21"/>
      <c r="C63" s="21"/>
      <c r="D63" s="21"/>
      <c r="E63" s="21"/>
      <c r="F63" s="18"/>
      <c r="G63" s="124">
        <f>IF((AB60-AC61)&lt;0,0,AB60-AC61)</f>
        <v>0</v>
      </c>
      <c r="H63" s="125"/>
      <c r="I63" s="126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"/>
    </row>
    <row r="64" spans="2:29" ht="30" customHeight="1" thickBot="1" x14ac:dyDescent="0.3">
      <c r="B64" s="21"/>
      <c r="C64" s="21"/>
      <c r="D64" s="21"/>
      <c r="E64" s="21"/>
      <c r="F64" s="18"/>
      <c r="G64" s="127"/>
      <c r="H64" s="128"/>
      <c r="I64" s="12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"/>
    </row>
    <row r="65" spans="1:27" ht="30" customHeight="1" x14ac:dyDescent="0.25">
      <c r="B65" s="21"/>
      <c r="C65" s="21"/>
      <c r="D65" s="21"/>
      <c r="E65" s="21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30" customHeight="1" x14ac:dyDescent="0.25">
      <c r="B66" s="21"/>
      <c r="C66" s="21"/>
      <c r="D66" s="21"/>
      <c r="E66" s="21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50.1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.95" customHeight="1" x14ac:dyDescent="0.25">
      <c r="B68" s="130" t="str">
        <f>INDEX(Fixtures!$F:$F,MATCH(A69,Fixtures!$A:$A,0))</f>
        <v>TOLLER BOYS 13</v>
      </c>
      <c r="C68" s="131"/>
      <c r="D68" s="132"/>
      <c r="E68" s="136" t="str">
        <f>INDEX(Owners!$A:$A,MATCH(B68,Owners!$B:$B,0))</f>
        <v>Paul Fairhurst</v>
      </c>
      <c r="F68" s="137"/>
      <c r="G68" s="123" t="s">
        <v>390</v>
      </c>
      <c r="H68" s="123"/>
      <c r="I68" s="123"/>
      <c r="J68" s="123" t="s">
        <v>391</v>
      </c>
      <c r="K68" s="123"/>
      <c r="L68" s="123"/>
      <c r="M68" s="123" t="s">
        <v>392</v>
      </c>
      <c r="N68" s="123"/>
      <c r="O68" s="123"/>
      <c r="P68" s="123" t="s">
        <v>393</v>
      </c>
      <c r="Q68" s="123"/>
      <c r="R68" s="123"/>
      <c r="S68" s="123" t="s">
        <v>394</v>
      </c>
      <c r="T68" s="123"/>
      <c r="U68" s="123"/>
      <c r="V68" s="123" t="s">
        <v>395</v>
      </c>
      <c r="W68" s="123"/>
      <c r="X68" s="123"/>
      <c r="Y68" s="123" t="s">
        <v>396</v>
      </c>
      <c r="Z68" s="123"/>
      <c r="AA68" s="123"/>
    </row>
    <row r="69" spans="1:27" ht="24.95" customHeight="1" x14ac:dyDescent="0.25">
      <c r="A69" s="3">
        <f>A4+1</f>
        <v>19</v>
      </c>
      <c r="B69" s="133"/>
      <c r="C69" s="134"/>
      <c r="D69" s="135"/>
      <c r="E69" s="138"/>
      <c r="F69" s="139"/>
      <c r="G69" s="4" t="s">
        <v>372</v>
      </c>
      <c r="H69" s="5" t="s">
        <v>397</v>
      </c>
      <c r="I69" s="6" t="s">
        <v>375</v>
      </c>
      <c r="J69" s="4" t="s">
        <v>372</v>
      </c>
      <c r="K69" s="5" t="s">
        <v>397</v>
      </c>
      <c r="L69" s="7" t="s">
        <v>375</v>
      </c>
      <c r="M69" s="4" t="s">
        <v>372</v>
      </c>
      <c r="N69" s="5" t="s">
        <v>397</v>
      </c>
      <c r="O69" s="7" t="s">
        <v>375</v>
      </c>
      <c r="P69" s="4" t="s">
        <v>372</v>
      </c>
      <c r="Q69" s="5" t="s">
        <v>397</v>
      </c>
      <c r="R69" s="7" t="s">
        <v>375</v>
      </c>
      <c r="S69" s="4" t="s">
        <v>372</v>
      </c>
      <c r="T69" s="5" t="s">
        <v>397</v>
      </c>
      <c r="U69" s="7" t="s">
        <v>375</v>
      </c>
      <c r="V69" s="4" t="s">
        <v>372</v>
      </c>
      <c r="W69" s="5" t="s">
        <v>397</v>
      </c>
      <c r="X69" s="7" t="s">
        <v>375</v>
      </c>
      <c r="Y69" s="4" t="s">
        <v>372</v>
      </c>
      <c r="Z69" s="5" t="s">
        <v>397</v>
      </c>
      <c r="AA69" s="7" t="s">
        <v>375</v>
      </c>
    </row>
    <row r="70" spans="1:27" ht="30" customHeight="1" x14ac:dyDescent="0.25">
      <c r="B70" s="8"/>
      <c r="C70" s="8"/>
      <c r="D70" s="8"/>
      <c r="E70" s="85"/>
      <c r="F70" s="26"/>
      <c r="G70" s="9" t="str">
        <f>IF(ISERROR(INDEX(Matches!$E:$E,MATCH($D70,Matches!F:F,0))),"",INDEX(Matches!$E:$E,MATCH($D70,Matches!F:F,0)))</f>
        <v/>
      </c>
      <c r="H70" s="10" t="s">
        <v>397</v>
      </c>
      <c r="I70" s="11" t="str">
        <f>IF(ISERROR(INDEX(Matches!$E:$E,MATCH($D70,Matches!F:F,0))),"",INDEX(Matches!$E:$E,MATCH($D70,Matches!F:F,0)))</f>
        <v/>
      </c>
      <c r="J70" s="12" t="str">
        <f>IF(ISERROR(INDEX(Matches!$E:$E,MATCH($D70,Matches!G:G,0))),"",INDEX(Matches!$E:$E,MATCH($D70,Matches!G:G,0)))</f>
        <v/>
      </c>
      <c r="K70" s="13" t="s">
        <v>397</v>
      </c>
      <c r="L70" s="14" t="str">
        <f>IF(ISERROR(INDEX(Matches!$E:$E,MATCH($D70,Matches!G:G,0))),"",INDEX(Matches!$E:$E,MATCH($D70,Matches!G:G,0)))</f>
        <v/>
      </c>
      <c r="M70" s="12" t="str">
        <f>IF(ISERROR(INDEX(Matches!$E:$E,MATCH($D70,Matches!H:H,0))),"",INDEX(Matches!$E:$E,MATCH($D70,Matches!H:H,0)))</f>
        <v/>
      </c>
      <c r="N70" s="13" t="s">
        <v>397</v>
      </c>
      <c r="O70" s="14" t="str">
        <f>IF(ISERROR(INDEX(Matches!$E:$E,MATCH($D70,Matches!H:H,0))),"",INDEX(Matches!$E:$E,MATCH($D70,Matches!H:H,0)))</f>
        <v/>
      </c>
      <c r="P70" s="12" t="str">
        <f>IF(ISERROR(INDEX(Matches!$E:$E,MATCH($D70,Matches!I:I,0))),"",INDEX(Matches!$E:$E,MATCH($D70,Matches!I:I,0)))</f>
        <v/>
      </c>
      <c r="Q70" s="13" t="s">
        <v>397</v>
      </c>
      <c r="R70" s="14" t="str">
        <f>IF(ISERROR(INDEX(Matches!$E:$E,MATCH($D70,Matches!I:I,0))),"",INDEX(Matches!$E:$E,MATCH($D70,Matches!I:I,0)))</f>
        <v/>
      </c>
      <c r="S70" s="12" t="str">
        <f>IF(ISERROR(INDEX(Matches!$E:$E,MATCH($D70,Matches!J:J,0))),"",INDEX(Matches!$E:$E,MATCH($D70,Matches!J:J,0)))</f>
        <v/>
      </c>
      <c r="T70" s="13" t="s">
        <v>397</v>
      </c>
      <c r="U70" s="14" t="str">
        <f>IF(ISERROR(INDEX(Matches!$E:$E,MATCH($D70,Matches!J:J,0))),"",INDEX(Matches!$E:$E,MATCH($D70,Matches!J:J,0)))</f>
        <v/>
      </c>
      <c r="V70" s="12" t="str">
        <f>IF(ISERROR(INDEX(Matches!$E:$E,MATCH($D70,Matches!K:K,0))),"",INDEX(Matches!$E:$E,MATCH($D70,Matches!K:K,0)))</f>
        <v/>
      </c>
      <c r="W70" s="13" t="s">
        <v>397</v>
      </c>
      <c r="X70" s="14" t="str">
        <f>IF(ISERROR(INDEX(Matches!$E:$E,MATCH($D70,Matches!K:K,0))),"",INDEX(Matches!$E:$E,MATCH($D70,Matches!K:K,0)))</f>
        <v/>
      </c>
      <c r="Y70" s="12" t="str">
        <f>IF(ISERROR(INDEX(Matches!$E:$E,MATCH($D70,Matches!L:L,0))),"",INDEX(Matches!$E:$E,MATCH($D70,Matches!L:L,0)))</f>
        <v/>
      </c>
      <c r="Z70" s="13" t="s">
        <v>397</v>
      </c>
      <c r="AA70" s="14" t="str">
        <f>IF(ISERROR(INDEX(Matches!$E:$E,MATCH($D70,Matches!L:L,0))),"",INDEX(Matches!$E:$E,MATCH($D70,Matches!L:L,0)))</f>
        <v/>
      </c>
    </row>
    <row r="71" spans="1:27" ht="30" customHeight="1" x14ac:dyDescent="0.25">
      <c r="B71" s="8"/>
      <c r="C71" s="8"/>
      <c r="D71" s="8"/>
      <c r="E71" s="20"/>
      <c r="F71" s="26"/>
      <c r="G71" s="12" t="str">
        <f>IF(ISERROR(INDEX(Matches!$E:$E,MATCH($D71,Matches!F:F,0))),"",INDEX(Matches!$E:$E,MATCH($D71,Matches!F:F,0)))</f>
        <v/>
      </c>
      <c r="H71" s="13" t="s">
        <v>397</v>
      </c>
      <c r="I71" s="15" t="str">
        <f>IF(ISERROR(INDEX(Matches!$E:$E,MATCH($D71,Matches!F:F,0))),"",INDEX(Matches!$E:$E,MATCH($D71,Matches!F:F,0)))</f>
        <v/>
      </c>
      <c r="J71" s="12" t="str">
        <f>IF(ISERROR(INDEX(Matches!$E:$E,MATCH($D71,Matches!G:G,0))),"",INDEX(Matches!$E:$E,MATCH($D71,Matches!G:G,0)))</f>
        <v/>
      </c>
      <c r="K71" s="13" t="s">
        <v>397</v>
      </c>
      <c r="L71" s="14" t="str">
        <f>IF(ISERROR(INDEX(Matches!$E:$E,MATCH($D71,Matches!G:G,0))),"",INDEX(Matches!$E:$E,MATCH($D71,Matches!G:G,0)))</f>
        <v/>
      </c>
      <c r="M71" s="12" t="str">
        <f>IF(ISERROR(INDEX(Matches!$E:$E,MATCH($D71,Matches!H:H,0))),"",INDEX(Matches!$E:$E,MATCH($D71,Matches!H:H,0)))</f>
        <v/>
      </c>
      <c r="N71" s="13" t="s">
        <v>397</v>
      </c>
      <c r="O71" s="14" t="str">
        <f>IF(ISERROR(INDEX(Matches!$E:$E,MATCH($D71,Matches!H:H,0))),"",INDEX(Matches!$E:$E,MATCH($D71,Matches!H:H,0)))</f>
        <v/>
      </c>
      <c r="P71" s="12" t="str">
        <f>IF(ISERROR(INDEX(Matches!$E:$E,MATCH($D71,Matches!I:I,0))),"",INDEX(Matches!$E:$E,MATCH($D71,Matches!I:I,0)))</f>
        <v/>
      </c>
      <c r="Q71" s="13" t="s">
        <v>397</v>
      </c>
      <c r="R71" s="14" t="str">
        <f>IF(ISERROR(INDEX(Matches!$E:$E,MATCH($D71,Matches!I:I,0))),"",INDEX(Matches!$E:$E,MATCH($D71,Matches!I:I,0)))</f>
        <v/>
      </c>
      <c r="S71" s="12" t="str">
        <f>IF(ISERROR(INDEX(Matches!$E:$E,MATCH($D71,Matches!J:J,0))),"",INDEX(Matches!$E:$E,MATCH($D71,Matches!J:J,0)))</f>
        <v/>
      </c>
      <c r="T71" s="13" t="s">
        <v>397</v>
      </c>
      <c r="U71" s="14" t="str">
        <f>IF(ISERROR(INDEX(Matches!$E:$E,MATCH($D71,Matches!J:J,0))),"",INDEX(Matches!$E:$E,MATCH($D71,Matches!J:J,0)))</f>
        <v/>
      </c>
      <c r="V71" s="12" t="str">
        <f>IF(ISERROR(INDEX(Matches!$E:$E,MATCH($D71,Matches!K:K,0))),"",INDEX(Matches!$E:$E,MATCH($D71,Matches!K:K,0)))</f>
        <v/>
      </c>
      <c r="W71" s="13" t="s">
        <v>397</v>
      </c>
      <c r="X71" s="14" t="str">
        <f>IF(ISERROR(INDEX(Matches!$E:$E,MATCH($D71,Matches!K:K,0))),"",INDEX(Matches!$E:$E,MATCH($D71,Matches!K:K,0)))</f>
        <v/>
      </c>
      <c r="Y71" s="12" t="str">
        <f>IF(ISERROR(INDEX(Matches!$E:$E,MATCH($D71,Matches!L:L,0))),"",INDEX(Matches!$E:$E,MATCH($D71,Matches!L:L,0)))</f>
        <v/>
      </c>
      <c r="Z71" s="13" t="s">
        <v>397</v>
      </c>
      <c r="AA71" s="14" t="str">
        <f>IF(ISERROR(INDEX(Matches!$E:$E,MATCH($D71,Matches!L:L,0))),"",INDEX(Matches!$E:$E,MATCH($D71,Matches!L:L,0)))</f>
        <v/>
      </c>
    </row>
    <row r="72" spans="1:27" ht="30" customHeight="1" x14ac:dyDescent="0.25">
      <c r="B72" s="8"/>
      <c r="C72" s="8"/>
      <c r="D72" s="8"/>
      <c r="E72" s="20"/>
      <c r="F72" s="26"/>
      <c r="G72" s="12" t="str">
        <f>IF(ISERROR(INDEX(Matches!$E:$E,MATCH($D72,Matches!F:F,0))),"",INDEX(Matches!$E:$E,MATCH($D72,Matches!F:F,0)))</f>
        <v/>
      </c>
      <c r="H72" s="13" t="s">
        <v>397</v>
      </c>
      <c r="I72" s="15" t="str">
        <f>IF(ISERROR(INDEX(Matches!$E:$E,MATCH($D72,Matches!F:F,0))),"",INDEX(Matches!$E:$E,MATCH($D72,Matches!F:F,0)))</f>
        <v/>
      </c>
      <c r="J72" s="12" t="str">
        <f>IF(ISERROR(INDEX(Matches!$E:$E,MATCH($D72,Matches!G:G,0))),"",INDEX(Matches!$E:$E,MATCH($D72,Matches!G:G,0)))</f>
        <v/>
      </c>
      <c r="K72" s="13" t="s">
        <v>397</v>
      </c>
      <c r="L72" s="14" t="str">
        <f>IF(ISERROR(INDEX(Matches!$E:$E,MATCH($D72,Matches!G:G,0))),"",INDEX(Matches!$E:$E,MATCH($D72,Matches!G:G,0)))</f>
        <v/>
      </c>
      <c r="M72" s="12" t="str">
        <f>IF(ISERROR(INDEX(Matches!$E:$E,MATCH($D72,Matches!H:H,0))),"",INDEX(Matches!$E:$E,MATCH($D72,Matches!H:H,0)))</f>
        <v/>
      </c>
      <c r="N72" s="13" t="s">
        <v>397</v>
      </c>
      <c r="O72" s="14" t="str">
        <f>IF(ISERROR(INDEX(Matches!$E:$E,MATCH($D72,Matches!H:H,0))),"",INDEX(Matches!$E:$E,MATCH($D72,Matches!H:H,0)))</f>
        <v/>
      </c>
      <c r="P72" s="12" t="str">
        <f>IF(ISERROR(INDEX(Matches!$E:$E,MATCH($D72,Matches!I:I,0))),"",INDEX(Matches!$E:$E,MATCH($D72,Matches!I:I,0)))</f>
        <v/>
      </c>
      <c r="Q72" s="13" t="s">
        <v>397</v>
      </c>
      <c r="R72" s="14" t="str">
        <f>IF(ISERROR(INDEX(Matches!$E:$E,MATCH($D72,Matches!I:I,0))),"",INDEX(Matches!$E:$E,MATCH($D72,Matches!I:I,0)))</f>
        <v/>
      </c>
      <c r="S72" s="12" t="str">
        <f>IF(ISERROR(INDEX(Matches!$E:$E,MATCH($D72,Matches!J:J,0))),"",INDEX(Matches!$E:$E,MATCH($D72,Matches!J:J,0)))</f>
        <v/>
      </c>
      <c r="T72" s="13" t="s">
        <v>397</v>
      </c>
      <c r="U72" s="14" t="str">
        <f>IF(ISERROR(INDEX(Matches!$E:$E,MATCH($D72,Matches!J:J,0))),"",INDEX(Matches!$E:$E,MATCH($D72,Matches!J:J,0)))</f>
        <v/>
      </c>
      <c r="V72" s="12" t="str">
        <f>IF(ISERROR(INDEX(Matches!$E:$E,MATCH($D72,Matches!K:K,0))),"",INDEX(Matches!$E:$E,MATCH($D72,Matches!K:K,0)))</f>
        <v/>
      </c>
      <c r="W72" s="13" t="s">
        <v>397</v>
      </c>
      <c r="X72" s="14" t="str">
        <f>IF(ISERROR(INDEX(Matches!$E:$E,MATCH($D72,Matches!K:K,0))),"",INDEX(Matches!$E:$E,MATCH($D72,Matches!K:K,0)))</f>
        <v/>
      </c>
      <c r="Y72" s="12" t="str">
        <f>IF(ISERROR(INDEX(Matches!$E:$E,MATCH($D72,Matches!L:L,0))),"",INDEX(Matches!$E:$E,MATCH($D72,Matches!L:L,0)))</f>
        <v/>
      </c>
      <c r="Z72" s="13" t="s">
        <v>397</v>
      </c>
      <c r="AA72" s="14" t="str">
        <f>IF(ISERROR(INDEX(Matches!$E:$E,MATCH($D72,Matches!L:L,0))),"",INDEX(Matches!$E:$E,MATCH($D72,Matches!L:L,0)))</f>
        <v/>
      </c>
    </row>
    <row r="73" spans="1:27" ht="30" customHeight="1" x14ac:dyDescent="0.25">
      <c r="B73" s="8"/>
      <c r="C73" s="8"/>
      <c r="D73" s="8"/>
      <c r="E73" s="20"/>
      <c r="F73" s="26"/>
      <c r="G73" s="12" t="str">
        <f>IF(ISERROR(INDEX(Matches!$E:$E,MATCH($D73,Matches!F:F,0))),"",INDEX(Matches!$E:$E,MATCH($D73,Matches!F:F,0)))</f>
        <v/>
      </c>
      <c r="H73" s="15"/>
      <c r="I73" s="15"/>
      <c r="J73" s="12" t="str">
        <f>IF(ISERROR(INDEX(Matches!$E:$E,MATCH($D73,Matches!G:G,0))),"",INDEX(Matches!$E:$E,MATCH($D73,Matches!G:G,0)))</f>
        <v/>
      </c>
      <c r="K73" s="15"/>
      <c r="L73" s="14"/>
      <c r="M73" s="12" t="str">
        <f>IF(ISERROR(INDEX(Matches!$E:$E,MATCH($D73,Matches!H:H,0))),"",INDEX(Matches!$E:$E,MATCH($D73,Matches!H:H,0)))</f>
        <v/>
      </c>
      <c r="N73" s="15"/>
      <c r="O73" s="14"/>
      <c r="P73" s="12" t="str">
        <f>IF(ISERROR(INDEX(Matches!$E:$E,MATCH($D73,Matches!I:I,0))),"",INDEX(Matches!$E:$E,MATCH($D73,Matches!I:I,0)))</f>
        <v/>
      </c>
      <c r="Q73" s="15"/>
      <c r="R73" s="14"/>
      <c r="S73" s="12" t="str">
        <f>IF(ISERROR(INDEX(Matches!$E:$E,MATCH($D73,Matches!J:J,0))),"",INDEX(Matches!$E:$E,MATCH($D73,Matches!J:J,0)))</f>
        <v/>
      </c>
      <c r="T73" s="15"/>
      <c r="U73" s="14"/>
      <c r="V73" s="12" t="str">
        <f>IF(ISERROR(INDEX(Matches!$E:$E,MATCH($D73,Matches!K:K,0))),"",INDEX(Matches!$E:$E,MATCH($D73,Matches!K:K,0)))</f>
        <v/>
      </c>
      <c r="W73" s="15"/>
      <c r="X73" s="14"/>
      <c r="Y73" s="12" t="str">
        <f>IF(ISERROR(INDEX(Matches!$E:$E,MATCH($D73,Matches!L:L,0))),"",INDEX(Matches!$E:$E,MATCH($D73,Matches!L:L,0)))</f>
        <v/>
      </c>
      <c r="Z73" s="15"/>
      <c r="AA73" s="14"/>
    </row>
    <row r="74" spans="1:27" ht="30" customHeight="1" x14ac:dyDescent="0.25">
      <c r="B74" s="8"/>
      <c r="C74" s="8"/>
      <c r="D74" s="8"/>
      <c r="E74" s="20"/>
      <c r="F74" s="26"/>
      <c r="G74" s="12" t="str">
        <f>IF(ISERROR(INDEX(Matches!$E:$E,MATCH($D74,Matches!F:F,0))),"",INDEX(Matches!$E:$E,MATCH($D74,Matches!F:F,0)))</f>
        <v/>
      </c>
      <c r="H74" s="15"/>
      <c r="I74" s="15"/>
      <c r="J74" s="12" t="str">
        <f>IF(ISERROR(INDEX(Matches!$E:$E,MATCH($D74,Matches!G:G,0))),"",INDEX(Matches!$E:$E,MATCH($D74,Matches!G:G,0)))</f>
        <v/>
      </c>
      <c r="K74" s="15"/>
      <c r="L74" s="14"/>
      <c r="M74" s="12" t="str">
        <f>IF(ISERROR(INDEX(Matches!$E:$E,MATCH($D74,Matches!H:H,0))),"",INDEX(Matches!$E:$E,MATCH($D74,Matches!H:H,0)))</f>
        <v/>
      </c>
      <c r="N74" s="15"/>
      <c r="O74" s="14"/>
      <c r="P74" s="12" t="str">
        <f>IF(ISERROR(INDEX(Matches!$E:$E,MATCH($D74,Matches!I:I,0))),"",INDEX(Matches!$E:$E,MATCH($D74,Matches!I:I,0)))</f>
        <v/>
      </c>
      <c r="Q74" s="15"/>
      <c r="R74" s="14"/>
      <c r="S74" s="12" t="str">
        <f>IF(ISERROR(INDEX(Matches!$E:$E,MATCH($D74,Matches!J:J,0))),"",INDEX(Matches!$E:$E,MATCH($D74,Matches!J:J,0)))</f>
        <v/>
      </c>
      <c r="T74" s="15"/>
      <c r="U74" s="14"/>
      <c r="V74" s="12" t="str">
        <f>IF(ISERROR(INDEX(Matches!$E:$E,MATCH($D74,Matches!K:K,0))),"",INDEX(Matches!$E:$E,MATCH($D74,Matches!K:K,0)))</f>
        <v/>
      </c>
      <c r="W74" s="15"/>
      <c r="X74" s="14"/>
      <c r="Y74" s="12" t="str">
        <f>IF(ISERROR(INDEX(Matches!$E:$E,MATCH($D74,Matches!L:L,0))),"",INDEX(Matches!$E:$E,MATCH($D74,Matches!L:L,0)))</f>
        <v/>
      </c>
      <c r="Z74" s="15"/>
      <c r="AA74" s="14"/>
    </row>
    <row r="75" spans="1:27" ht="30" customHeight="1" x14ac:dyDescent="0.25">
      <c r="B75" s="8"/>
      <c r="C75" s="8"/>
      <c r="D75" s="8"/>
      <c r="E75" s="20"/>
      <c r="F75" s="26"/>
      <c r="G75" s="12" t="str">
        <f>IF(ISERROR(INDEX(Matches!$E:$E,MATCH($D75,Matches!F:F,0))),"",INDEX(Matches!$E:$E,MATCH($D75,Matches!F:F,0)))</f>
        <v/>
      </c>
      <c r="H75" s="15"/>
      <c r="I75" s="15"/>
      <c r="J75" s="12" t="str">
        <f>IF(ISERROR(INDEX(Matches!$E:$E,MATCH($D75,Matches!G:G,0))),"",INDEX(Matches!$E:$E,MATCH($D75,Matches!G:G,0)))</f>
        <v/>
      </c>
      <c r="K75" s="15"/>
      <c r="L75" s="14"/>
      <c r="M75" s="12" t="str">
        <f>IF(ISERROR(INDEX(Matches!$E:$E,MATCH($D75,Matches!H:H,0))),"",INDEX(Matches!$E:$E,MATCH($D75,Matches!H:H,0)))</f>
        <v/>
      </c>
      <c r="N75" s="15"/>
      <c r="O75" s="14"/>
      <c r="P75" s="12" t="str">
        <f>IF(ISERROR(INDEX(Matches!$E:$E,MATCH($D75,Matches!I:I,0))),"",INDEX(Matches!$E:$E,MATCH($D75,Matches!I:I,0)))</f>
        <v/>
      </c>
      <c r="Q75" s="15"/>
      <c r="R75" s="14"/>
      <c r="S75" s="12" t="str">
        <f>IF(ISERROR(INDEX(Matches!$E:$E,MATCH($D75,Matches!J:J,0))),"",INDEX(Matches!$E:$E,MATCH($D75,Matches!J:J,0)))</f>
        <v/>
      </c>
      <c r="T75" s="15"/>
      <c r="U75" s="14"/>
      <c r="V75" s="12" t="str">
        <f>IF(ISERROR(INDEX(Matches!$E:$E,MATCH($D75,Matches!K:K,0))),"",INDEX(Matches!$E:$E,MATCH($D75,Matches!K:K,0)))</f>
        <v/>
      </c>
      <c r="W75" s="15"/>
      <c r="X75" s="14"/>
      <c r="Y75" s="12" t="str">
        <f>IF(ISERROR(INDEX(Matches!$E:$E,MATCH($D75,Matches!L:L,0))),"",INDEX(Matches!$E:$E,MATCH($D75,Matches!L:L,0)))</f>
        <v/>
      </c>
      <c r="Z75" s="15"/>
      <c r="AA75" s="14"/>
    </row>
    <row r="76" spans="1:27" ht="30" customHeight="1" x14ac:dyDescent="0.25">
      <c r="B76" s="8"/>
      <c r="C76" s="8"/>
      <c r="D76" s="8"/>
      <c r="E76" s="20"/>
      <c r="F76" s="26"/>
      <c r="G76" s="12" t="str">
        <f>IF(ISERROR(INDEX(Matches!$E:$E,MATCH($D76,Matches!F:F,0))),"",INDEX(Matches!$E:$E,MATCH($D76,Matches!F:F,0)))</f>
        <v/>
      </c>
      <c r="H76" s="15"/>
      <c r="I76" s="15"/>
      <c r="J76" s="12" t="str">
        <f>IF(ISERROR(INDEX(Matches!$E:$E,MATCH($D76,Matches!G:G,0))),"",INDEX(Matches!$E:$E,MATCH($D76,Matches!G:G,0)))</f>
        <v/>
      </c>
      <c r="K76" s="15"/>
      <c r="L76" s="14"/>
      <c r="M76" s="12" t="str">
        <f>IF(ISERROR(INDEX(Matches!$E:$E,MATCH($D76,Matches!H:H,0))),"",INDEX(Matches!$E:$E,MATCH($D76,Matches!H:H,0)))</f>
        <v/>
      </c>
      <c r="N76" s="15"/>
      <c r="O76" s="14"/>
      <c r="P76" s="12" t="str">
        <f>IF(ISERROR(INDEX(Matches!$E:$E,MATCH($D76,Matches!I:I,0))),"",INDEX(Matches!$E:$E,MATCH($D76,Matches!I:I,0)))</f>
        <v/>
      </c>
      <c r="Q76" s="15"/>
      <c r="R76" s="14"/>
      <c r="S76" s="12" t="str">
        <f>IF(ISERROR(INDEX(Matches!$E:$E,MATCH($D76,Matches!J:J,0))),"",INDEX(Matches!$E:$E,MATCH($D76,Matches!J:J,0)))</f>
        <v/>
      </c>
      <c r="T76" s="15"/>
      <c r="U76" s="14"/>
      <c r="V76" s="12" t="str">
        <f>IF(ISERROR(INDEX(Matches!$E:$E,MATCH($D76,Matches!K:K,0))),"",INDEX(Matches!$E:$E,MATCH($D76,Matches!K:K,0)))</f>
        <v/>
      </c>
      <c r="W76" s="15"/>
      <c r="X76" s="14"/>
      <c r="Y76" s="12" t="str">
        <f>IF(ISERROR(INDEX(Matches!$E:$E,MATCH($D76,Matches!L:L,0))),"",INDEX(Matches!$E:$E,MATCH($D76,Matches!L:L,0)))</f>
        <v/>
      </c>
      <c r="Z76" s="15"/>
      <c r="AA76" s="14"/>
    </row>
    <row r="77" spans="1:27" ht="30" customHeight="1" x14ac:dyDescent="0.25">
      <c r="B77" s="8"/>
      <c r="C77" s="8"/>
      <c r="D77" s="8"/>
      <c r="E77" s="20"/>
      <c r="F77" s="26"/>
      <c r="G77" s="12" t="str">
        <f>IF(ISERROR(INDEX(Matches!$E:$E,MATCH($D77,Matches!F:F,0))),"",INDEX(Matches!$E:$E,MATCH($D77,Matches!F:F,0)))</f>
        <v/>
      </c>
      <c r="H77" s="15"/>
      <c r="I77" s="15"/>
      <c r="J77" s="12" t="str">
        <f>IF(ISERROR(INDEX(Matches!$E:$E,MATCH($D77,Matches!G:G,0))),"",INDEX(Matches!$E:$E,MATCH($D77,Matches!G:G,0)))</f>
        <v/>
      </c>
      <c r="K77" s="15"/>
      <c r="L77" s="14"/>
      <c r="M77" s="12" t="str">
        <f>IF(ISERROR(INDEX(Matches!$E:$E,MATCH($D77,Matches!H:H,0))),"",INDEX(Matches!$E:$E,MATCH($D77,Matches!H:H,0)))</f>
        <v/>
      </c>
      <c r="N77" s="15"/>
      <c r="O77" s="14"/>
      <c r="P77" s="12" t="str">
        <f>IF(ISERROR(INDEX(Matches!$E:$E,MATCH($D77,Matches!I:I,0))),"",INDEX(Matches!$E:$E,MATCH($D77,Matches!I:I,0)))</f>
        <v/>
      </c>
      <c r="Q77" s="15"/>
      <c r="R77" s="14"/>
      <c r="S77" s="12" t="str">
        <f>IF(ISERROR(INDEX(Matches!$E:$E,MATCH($D77,Matches!J:J,0))),"",INDEX(Matches!$E:$E,MATCH($D77,Matches!J:J,0)))</f>
        <v/>
      </c>
      <c r="T77" s="15"/>
      <c r="U77" s="14"/>
      <c r="V77" s="12" t="str">
        <f>IF(ISERROR(INDEX(Matches!$E:$E,MATCH($D77,Matches!K:K,0))),"",INDEX(Matches!$E:$E,MATCH($D77,Matches!K:K,0)))</f>
        <v/>
      </c>
      <c r="W77" s="15"/>
      <c r="X77" s="14"/>
      <c r="Y77" s="12" t="str">
        <f>IF(ISERROR(INDEX(Matches!$E:$E,MATCH($D77,Matches!L:L,0))),"",INDEX(Matches!$E:$E,MATCH($D77,Matches!L:L,0)))</f>
        <v/>
      </c>
      <c r="Z77" s="15"/>
      <c r="AA77" s="14"/>
    </row>
    <row r="78" spans="1:27" ht="30" customHeight="1" x14ac:dyDescent="0.25">
      <c r="B78" s="8"/>
      <c r="C78" s="8"/>
      <c r="D78" s="8"/>
      <c r="E78" s="20"/>
      <c r="F78" s="26"/>
      <c r="G78" s="12" t="str">
        <f>IF(ISERROR(INDEX(Matches!$E:$E,MATCH($D78,Matches!F:F,0))),"",INDEX(Matches!$E:$E,MATCH($D78,Matches!F:F,0)))</f>
        <v/>
      </c>
      <c r="H78" s="15"/>
      <c r="I78" s="15"/>
      <c r="J78" s="12" t="str">
        <f>IF(ISERROR(INDEX(Matches!$E:$E,MATCH($D78,Matches!G:G,0))),"",INDEX(Matches!$E:$E,MATCH($D78,Matches!G:G,0)))</f>
        <v/>
      </c>
      <c r="K78" s="15"/>
      <c r="L78" s="14"/>
      <c r="M78" s="12" t="str">
        <f>IF(ISERROR(INDEX(Matches!$E:$E,MATCH($D78,Matches!H:H,0))),"",INDEX(Matches!$E:$E,MATCH($D78,Matches!H:H,0)))</f>
        <v/>
      </c>
      <c r="N78" s="15"/>
      <c r="O78" s="14"/>
      <c r="P78" s="12" t="str">
        <f>IF(ISERROR(INDEX(Matches!$E:$E,MATCH($D78,Matches!I:I,0))),"",INDEX(Matches!$E:$E,MATCH($D78,Matches!I:I,0)))</f>
        <v/>
      </c>
      <c r="Q78" s="15"/>
      <c r="R78" s="14"/>
      <c r="S78" s="12" t="str">
        <f>IF(ISERROR(INDEX(Matches!$E:$E,MATCH($D78,Matches!J:J,0))),"",INDEX(Matches!$E:$E,MATCH($D78,Matches!J:J,0)))</f>
        <v/>
      </c>
      <c r="T78" s="15"/>
      <c r="U78" s="14"/>
      <c r="V78" s="12" t="str">
        <f>IF(ISERROR(INDEX(Matches!$E:$E,MATCH($D78,Matches!K:K,0))),"",INDEX(Matches!$E:$E,MATCH($D78,Matches!K:K,0)))</f>
        <v/>
      </c>
      <c r="W78" s="15"/>
      <c r="X78" s="14"/>
      <c r="Y78" s="12" t="str">
        <f>IF(ISERROR(INDEX(Matches!$E:$E,MATCH($D78,Matches!L:L,0))),"",INDEX(Matches!$E:$E,MATCH($D78,Matches!L:L,0)))</f>
        <v/>
      </c>
      <c r="Z78" s="15"/>
      <c r="AA78" s="14"/>
    </row>
    <row r="79" spans="1:27" ht="30" customHeight="1" x14ac:dyDescent="0.25">
      <c r="B79" s="8"/>
      <c r="C79" s="8"/>
      <c r="D79" s="8"/>
      <c r="E79" s="20"/>
      <c r="F79" s="26"/>
      <c r="G79" s="12" t="str">
        <f>IF(ISERROR(INDEX(Matches!$E:$E,MATCH($D79,Matches!F:F,0))),"",INDEX(Matches!$E:$E,MATCH($D79,Matches!F:F,0)))</f>
        <v/>
      </c>
      <c r="H79" s="15"/>
      <c r="I79" s="15"/>
      <c r="J79" s="12" t="str">
        <f>IF(ISERROR(INDEX(Matches!$E:$E,MATCH($D79,Matches!G:G,0))),"",INDEX(Matches!$E:$E,MATCH($D79,Matches!G:G,0)))</f>
        <v/>
      </c>
      <c r="K79" s="15"/>
      <c r="L79" s="14"/>
      <c r="M79" s="12" t="str">
        <f>IF(ISERROR(INDEX(Matches!$E:$E,MATCH($D79,Matches!H:H,0))),"",INDEX(Matches!$E:$E,MATCH($D79,Matches!H:H,0)))</f>
        <v/>
      </c>
      <c r="N79" s="15"/>
      <c r="O79" s="14"/>
      <c r="P79" s="12" t="str">
        <f>IF(ISERROR(INDEX(Matches!$E:$E,MATCH($D79,Matches!I:I,0))),"",INDEX(Matches!$E:$E,MATCH($D79,Matches!I:I,0)))</f>
        <v/>
      </c>
      <c r="Q79" s="15"/>
      <c r="R79" s="14"/>
      <c r="S79" s="12" t="str">
        <f>IF(ISERROR(INDEX(Matches!$E:$E,MATCH($D79,Matches!J:J,0))),"",INDEX(Matches!$E:$E,MATCH($D79,Matches!J:J,0)))</f>
        <v/>
      </c>
      <c r="T79" s="15"/>
      <c r="U79" s="14"/>
      <c r="V79" s="12" t="str">
        <f>IF(ISERROR(INDEX(Matches!$E:$E,MATCH($D79,Matches!K:K,0))),"",INDEX(Matches!$E:$E,MATCH($D79,Matches!K:K,0)))</f>
        <v/>
      </c>
      <c r="W79" s="15"/>
      <c r="X79" s="14"/>
      <c r="Y79" s="12" t="str">
        <f>IF(ISERROR(INDEX(Matches!$E:$E,MATCH($D79,Matches!L:L,0))),"",INDEX(Matches!$E:$E,MATCH($D79,Matches!L:L,0)))</f>
        <v/>
      </c>
      <c r="Z79" s="15"/>
      <c r="AA79" s="14"/>
    </row>
    <row r="80" spans="1:27" ht="30" customHeight="1" thickBot="1" x14ac:dyDescent="0.3">
      <c r="B80" s="27"/>
      <c r="C80" s="27"/>
      <c r="D80" s="27"/>
      <c r="E80" s="35"/>
      <c r="F80" s="26"/>
      <c r="G80" s="28" t="str">
        <f>IF(ISERROR(INDEX(Matches!$E:$E,MATCH($D80,Matches!F:F,0))),"",INDEX(Matches!$E:$E,MATCH($D80,Matches!F:F,0)))</f>
        <v/>
      </c>
      <c r="H80" s="17"/>
      <c r="I80" s="17"/>
      <c r="J80" s="28" t="str">
        <f>IF(ISERROR(INDEX(Matches!$E:$E,MATCH($D80,Matches!G:G,0))),"",INDEX(Matches!$E:$E,MATCH($D80,Matches!G:G,0)))</f>
        <v/>
      </c>
      <c r="K80" s="17"/>
      <c r="L80" s="29"/>
      <c r="M80" s="28" t="str">
        <f>IF(ISERROR(INDEX(Matches!$E:$E,MATCH($D80,Matches!H:H,0))),"",INDEX(Matches!$E:$E,MATCH($D80,Matches!H:H,0)))</f>
        <v/>
      </c>
      <c r="N80" s="17"/>
      <c r="O80" s="29"/>
      <c r="P80" s="28" t="str">
        <f>IF(ISERROR(INDEX(Matches!$E:$E,MATCH($D80,Matches!I:I,0))),"",INDEX(Matches!$E:$E,MATCH($D80,Matches!I:I,0)))</f>
        <v/>
      </c>
      <c r="Q80" s="17"/>
      <c r="R80" s="29"/>
      <c r="S80" s="28" t="str">
        <f>IF(ISERROR(INDEX(Matches!$E:$E,MATCH($D80,Matches!J:J,0))),"",INDEX(Matches!$E:$E,MATCH($D80,Matches!J:J,0)))</f>
        <v/>
      </c>
      <c r="T80" s="17"/>
      <c r="U80" s="29"/>
      <c r="V80" s="28" t="str">
        <f>IF(ISERROR(INDEX(Matches!$E:$E,MATCH($D80,Matches!K:K,0))),"",INDEX(Matches!$E:$E,MATCH($D80,Matches!K:K,0)))</f>
        <v/>
      </c>
      <c r="W80" s="17"/>
      <c r="X80" s="29"/>
      <c r="Y80" s="28" t="str">
        <f>IF(ISERROR(INDEX(Matches!$E:$E,MATCH($D80,Matches!L:L,0))),"",INDEX(Matches!$E:$E,MATCH($D80,Matches!L:L,0)))</f>
        <v/>
      </c>
      <c r="Z80" s="17"/>
      <c r="AA80" s="29"/>
    </row>
    <row r="81" spans="1:29" ht="30" customHeight="1" thickTop="1" x14ac:dyDescent="0.25">
      <c r="B81" s="30"/>
      <c r="C81" s="30"/>
      <c r="D81" s="30"/>
      <c r="E81" s="36"/>
      <c r="F81" s="31" t="s">
        <v>372</v>
      </c>
      <c r="G81" s="32" t="str">
        <f>IF(SUM(G70:G80)=0,"",SUM(G70:G80))</f>
        <v/>
      </c>
      <c r="H81" s="33"/>
      <c r="I81" s="33"/>
      <c r="J81" s="32" t="str">
        <f>IF(SUM(J70:J80)=0,"",SUM(J70:J80))</f>
        <v/>
      </c>
      <c r="K81" s="33"/>
      <c r="L81" s="34"/>
      <c r="M81" s="32" t="str">
        <f>IF(SUM(M70:M80)=0,"",SUM(M70:M80))</f>
        <v/>
      </c>
      <c r="N81" s="33"/>
      <c r="O81" s="34"/>
      <c r="P81" s="32" t="str">
        <f>IF(SUM(P70:P80)=0,"",SUM(P70:P80))</f>
        <v/>
      </c>
      <c r="Q81" s="33"/>
      <c r="R81" s="34"/>
      <c r="S81" s="32" t="str">
        <f>IF(SUM(S70:S80)=0,"",SUM(S70:S80))</f>
        <v/>
      </c>
      <c r="T81" s="33"/>
      <c r="U81" s="34"/>
      <c r="V81" s="32" t="str">
        <f>IF(SUM(V70:V80)=0,"",SUM(V70:V80))</f>
        <v/>
      </c>
      <c r="W81" s="33"/>
      <c r="X81" s="34"/>
      <c r="Y81" s="32" t="str">
        <f>IF(SUM(Y70:Y80)=0,"",SUM(Y70:Y80))</f>
        <v/>
      </c>
      <c r="Z81" s="33"/>
      <c r="AA81" s="34"/>
      <c r="AB81" s="2">
        <f>SUM(G81:AA81)</f>
        <v>0</v>
      </c>
    </row>
    <row r="82" spans="1:29" ht="30" customHeight="1" x14ac:dyDescent="0.25">
      <c r="B82" s="21"/>
      <c r="C82" s="21"/>
      <c r="D82" s="21"/>
      <c r="E82" s="23"/>
      <c r="F82" s="22" t="s">
        <v>375</v>
      </c>
      <c r="G82" s="12"/>
      <c r="H82" s="15"/>
      <c r="I82" s="15" t="str">
        <f>IF(SUM(I70:I72)=0,"",SUM(I70:I72))</f>
        <v/>
      </c>
      <c r="J82" s="12"/>
      <c r="K82" s="15"/>
      <c r="L82" s="15" t="str">
        <f>IF(SUM(L70:L72)=0,"",SUM(L70:L72))</f>
        <v/>
      </c>
      <c r="M82" s="12"/>
      <c r="N82" s="15"/>
      <c r="O82" s="15" t="str">
        <f>IF(SUM(O70:O72)=0,"",SUM(O70:O72))</f>
        <v/>
      </c>
      <c r="P82" s="12"/>
      <c r="Q82" s="15"/>
      <c r="R82" s="15" t="str">
        <f>IF(SUM(R70:R72)=0,"",SUM(R70:R72))</f>
        <v/>
      </c>
      <c r="S82" s="12"/>
      <c r="T82" s="15"/>
      <c r="U82" s="15" t="str">
        <f>IF(SUM(U70:U72)=0,"",SUM(U70:U72))</f>
        <v/>
      </c>
      <c r="V82" s="12"/>
      <c r="W82" s="15"/>
      <c r="X82" s="15" t="str">
        <f>IF(SUM(X70:X72)=0,"",SUM(X70:X72))</f>
        <v/>
      </c>
      <c r="Y82" s="12"/>
      <c r="Z82" s="15"/>
      <c r="AA82" s="15" t="str">
        <f>IF(SUM(AA70:AA72)=0,"",SUM(AA70:AA72))</f>
        <v/>
      </c>
      <c r="AB82" s="2">
        <f>SUM(G82:AA82)</f>
        <v>0</v>
      </c>
      <c r="AC82" s="3">
        <f>INT(SUM(G82:AA82)/3)</f>
        <v>0</v>
      </c>
    </row>
    <row r="83" spans="1:29" ht="30" customHeight="1" thickBot="1" x14ac:dyDescent="0.3">
      <c r="B83" s="21"/>
      <c r="C83" s="21"/>
      <c r="D83" s="21"/>
      <c r="E83" s="24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"/>
    </row>
    <row r="84" spans="1:29" ht="30" customHeight="1" x14ac:dyDescent="0.25">
      <c r="B84" s="21"/>
      <c r="C84" s="21"/>
      <c r="D84" s="21"/>
      <c r="E84" s="24"/>
      <c r="F84" s="18"/>
      <c r="G84" s="124">
        <f>IF((AB81-AC82)&lt;0,0,AB81-AC82)</f>
        <v>0</v>
      </c>
      <c r="H84" s="125"/>
      <c r="I84" s="1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"/>
    </row>
    <row r="85" spans="1:29" ht="30" customHeight="1" thickBot="1" x14ac:dyDescent="0.3">
      <c r="B85" s="21"/>
      <c r="C85" s="21"/>
      <c r="D85" s="21"/>
      <c r="E85" s="24"/>
      <c r="F85" s="18"/>
      <c r="G85" s="127"/>
      <c r="H85" s="128"/>
      <c r="I85" s="12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"/>
    </row>
    <row r="86" spans="1:29" ht="30" customHeight="1" x14ac:dyDescent="0.25">
      <c r="B86" s="21"/>
      <c r="C86" s="21"/>
      <c r="D86" s="21"/>
      <c r="E86" s="24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9" ht="30" customHeight="1" x14ac:dyDescent="0.25">
      <c r="B87" s="21"/>
      <c r="C87" s="21"/>
      <c r="D87" s="21"/>
      <c r="E87" s="24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9" ht="50.1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50.1" customHeight="1" x14ac:dyDescent="0.25">
      <c r="A89" s="3">
        <f>A1</f>
        <v>3</v>
      </c>
      <c r="B89" s="140" t="str">
        <f>INDEX(Diary!$E:$E,MATCH(A89,Diary!$A:$A,0))</f>
        <v>Dream League</v>
      </c>
      <c r="C89" s="141"/>
      <c r="D89" s="142"/>
      <c r="E89" s="143" t="str">
        <f>INDEX(Diary!$B:$B,MATCH(A89,Diary!$A:$A,0))</f>
        <v>Week 3</v>
      </c>
      <c r="F89" s="143"/>
      <c r="G89" s="143"/>
      <c r="H89" s="143"/>
      <c r="I89" s="143"/>
      <c r="J89" s="144">
        <f>INDEX(Diary!$C:$C,MATCH(A89,Diary!$A:$A,0))</f>
        <v>41904</v>
      </c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6"/>
    </row>
    <row r="90" spans="1:29" ht="24.9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9" ht="24.95" customHeight="1" x14ac:dyDescent="0.25">
      <c r="B91" s="130" t="str">
        <f>INDEX(Fixtures!$E:$E,MATCH(A92,Fixtures!$A:$A,0))</f>
        <v>FORTUNA DUFFLECOAT</v>
      </c>
      <c r="C91" s="131"/>
      <c r="D91" s="132"/>
      <c r="E91" s="136" t="str">
        <f>INDEX(Owners!$A:$A,MATCH(B91,Owners!$B:$B,0))</f>
        <v>Jonny Fairclough</v>
      </c>
      <c r="F91" s="137"/>
      <c r="G91" s="123" t="s">
        <v>390</v>
      </c>
      <c r="H91" s="123"/>
      <c r="I91" s="123"/>
      <c r="J91" s="123" t="s">
        <v>391</v>
      </c>
      <c r="K91" s="123"/>
      <c r="L91" s="123"/>
      <c r="M91" s="123" t="s">
        <v>392</v>
      </c>
      <c r="N91" s="123"/>
      <c r="O91" s="123"/>
      <c r="P91" s="123" t="s">
        <v>393</v>
      </c>
      <c r="Q91" s="123"/>
      <c r="R91" s="123"/>
      <c r="S91" s="123" t="s">
        <v>394</v>
      </c>
      <c r="T91" s="123"/>
      <c r="U91" s="123"/>
      <c r="V91" s="123" t="s">
        <v>395</v>
      </c>
      <c r="W91" s="123"/>
      <c r="X91" s="123"/>
      <c r="Y91" s="123" t="s">
        <v>396</v>
      </c>
      <c r="Z91" s="123"/>
      <c r="AA91" s="123"/>
    </row>
    <row r="92" spans="1:29" ht="30" customHeight="1" x14ac:dyDescent="0.25">
      <c r="A92" s="3">
        <f>A4+2</f>
        <v>20</v>
      </c>
      <c r="B92" s="133"/>
      <c r="C92" s="134"/>
      <c r="D92" s="135"/>
      <c r="E92" s="138"/>
      <c r="F92" s="139"/>
      <c r="G92" s="4" t="s">
        <v>372</v>
      </c>
      <c r="H92" s="5" t="s">
        <v>397</v>
      </c>
      <c r="I92" s="6" t="s">
        <v>375</v>
      </c>
      <c r="J92" s="4" t="s">
        <v>372</v>
      </c>
      <c r="K92" s="5" t="s">
        <v>397</v>
      </c>
      <c r="L92" s="7" t="s">
        <v>375</v>
      </c>
      <c r="M92" s="4" t="s">
        <v>372</v>
      </c>
      <c r="N92" s="5" t="s">
        <v>397</v>
      </c>
      <c r="O92" s="7" t="s">
        <v>375</v>
      </c>
      <c r="P92" s="4" t="s">
        <v>372</v>
      </c>
      <c r="Q92" s="5" t="s">
        <v>397</v>
      </c>
      <c r="R92" s="7" t="s">
        <v>375</v>
      </c>
      <c r="S92" s="4" t="s">
        <v>372</v>
      </c>
      <c r="T92" s="5" t="s">
        <v>397</v>
      </c>
      <c r="U92" s="7" t="s">
        <v>375</v>
      </c>
      <c r="V92" s="4" t="s">
        <v>372</v>
      </c>
      <c r="W92" s="5" t="s">
        <v>397</v>
      </c>
      <c r="X92" s="7" t="s">
        <v>375</v>
      </c>
      <c r="Y92" s="4" t="s">
        <v>372</v>
      </c>
      <c r="Z92" s="5" t="s">
        <v>397</v>
      </c>
      <c r="AA92" s="7" t="s">
        <v>375</v>
      </c>
    </row>
    <row r="93" spans="1:29" ht="30" customHeight="1" x14ac:dyDescent="0.25">
      <c r="B93" s="8"/>
      <c r="C93" s="8"/>
      <c r="D93" s="8"/>
      <c r="E93" s="84"/>
      <c r="F93" s="26"/>
      <c r="G93" s="9" t="str">
        <f>IF(ISERROR(INDEX(Matches!$E:$E,MATCH($D93,Matches!F:F,0))),"",INDEX(Matches!$E:$E,MATCH($D93,Matches!F:F,0)))</f>
        <v/>
      </c>
      <c r="H93" s="10" t="s">
        <v>397</v>
      </c>
      <c r="I93" s="11" t="str">
        <f>IF(ISERROR(INDEX(Matches!$E:$E,MATCH($D93,Matches!F:F,0))),"",INDEX(Matches!$E:$E,MATCH($D93,Matches!F:F,0)))</f>
        <v/>
      </c>
      <c r="J93" s="12" t="str">
        <f>IF(ISERROR(INDEX(Matches!$E:$E,MATCH($D93,Matches!G:G,0))),"",INDEX(Matches!$E:$E,MATCH($D93,Matches!G:G,0)))</f>
        <v/>
      </c>
      <c r="K93" s="13" t="s">
        <v>397</v>
      </c>
      <c r="L93" s="14" t="str">
        <f>IF(ISERROR(INDEX(Matches!$E:$E,MATCH($D93,Matches!G:G,0))),"",INDEX(Matches!$E:$E,MATCH($D93,Matches!G:G,0)))</f>
        <v/>
      </c>
      <c r="M93" s="12" t="str">
        <f>IF(ISERROR(INDEX(Matches!$E:$E,MATCH($D93,Matches!H:H,0))),"",INDEX(Matches!$E:$E,MATCH($D93,Matches!H:H,0)))</f>
        <v/>
      </c>
      <c r="N93" s="13" t="s">
        <v>397</v>
      </c>
      <c r="O93" s="14" t="str">
        <f>IF(ISERROR(INDEX(Matches!$E:$E,MATCH($D93,Matches!H:H,0))),"",INDEX(Matches!$E:$E,MATCH($D93,Matches!H:H,0)))</f>
        <v/>
      </c>
      <c r="P93" s="12" t="str">
        <f>IF(ISERROR(INDEX(Matches!$E:$E,MATCH($D93,Matches!I:I,0))),"",INDEX(Matches!$E:$E,MATCH($D93,Matches!I:I,0)))</f>
        <v/>
      </c>
      <c r="Q93" s="13" t="s">
        <v>397</v>
      </c>
      <c r="R93" s="14" t="str">
        <f>IF(ISERROR(INDEX(Matches!$E:$E,MATCH($D93,Matches!I:I,0))),"",INDEX(Matches!$E:$E,MATCH($D93,Matches!I:I,0)))</f>
        <v/>
      </c>
      <c r="S93" s="12" t="str">
        <f>IF(ISERROR(INDEX(Matches!$E:$E,MATCH($D93,Matches!J:J,0))),"",INDEX(Matches!$E:$E,MATCH($D93,Matches!J:J,0)))</f>
        <v/>
      </c>
      <c r="T93" s="13" t="s">
        <v>397</v>
      </c>
      <c r="U93" s="14" t="str">
        <f>IF(ISERROR(INDEX(Matches!$E:$E,MATCH($D93,Matches!J:J,0))),"",INDEX(Matches!$E:$E,MATCH($D93,Matches!J:J,0)))</f>
        <v/>
      </c>
      <c r="V93" s="12" t="str">
        <f>IF(ISERROR(INDEX(Matches!$E:$E,MATCH($D93,Matches!K:K,0))),"",INDEX(Matches!$E:$E,MATCH($D93,Matches!K:K,0)))</f>
        <v/>
      </c>
      <c r="W93" s="13" t="s">
        <v>397</v>
      </c>
      <c r="X93" s="14" t="str">
        <f>IF(ISERROR(INDEX(Matches!$E:$E,MATCH($D93,Matches!K:K,0))),"",INDEX(Matches!$E:$E,MATCH($D93,Matches!K:K,0)))</f>
        <v/>
      </c>
      <c r="Y93" s="12" t="str">
        <f>IF(ISERROR(INDEX(Matches!$E:$E,MATCH($D93,Matches!L:L,0))),"",INDEX(Matches!$E:$E,MATCH($D93,Matches!L:L,0)))</f>
        <v/>
      </c>
      <c r="Z93" s="13" t="s">
        <v>397</v>
      </c>
      <c r="AA93" s="14" t="str">
        <f>IF(ISERROR(INDEX(Matches!$E:$E,MATCH($D93,Matches!L:L,0))),"",INDEX(Matches!$E:$E,MATCH($D93,Matches!L:L,0)))</f>
        <v/>
      </c>
    </row>
    <row r="94" spans="1:29" ht="30" customHeight="1" x14ac:dyDescent="0.25">
      <c r="B94" s="8"/>
      <c r="C94" s="8"/>
      <c r="D94" s="8"/>
      <c r="E94" s="8"/>
      <c r="F94" s="26"/>
      <c r="G94" s="12" t="str">
        <f>IF(ISERROR(INDEX(Matches!$E:$E,MATCH($D94,Matches!F:F,0))),"",INDEX(Matches!$E:$E,MATCH($D94,Matches!F:F,0)))</f>
        <v/>
      </c>
      <c r="H94" s="13" t="s">
        <v>397</v>
      </c>
      <c r="I94" s="15" t="str">
        <f>IF(ISERROR(INDEX(Matches!$E:$E,MATCH($D94,Matches!F:F,0))),"",INDEX(Matches!$E:$E,MATCH($D94,Matches!F:F,0)))</f>
        <v/>
      </c>
      <c r="J94" s="12" t="str">
        <f>IF(ISERROR(INDEX(Matches!$E:$E,MATCH($D94,Matches!G:G,0))),"",INDEX(Matches!$E:$E,MATCH($D94,Matches!G:G,0)))</f>
        <v/>
      </c>
      <c r="K94" s="13" t="s">
        <v>397</v>
      </c>
      <c r="L94" s="14" t="str">
        <f>IF(ISERROR(INDEX(Matches!$E:$E,MATCH($D94,Matches!G:G,0))),"",INDEX(Matches!$E:$E,MATCH($D94,Matches!G:G,0)))</f>
        <v/>
      </c>
      <c r="M94" s="12" t="str">
        <f>IF(ISERROR(INDEX(Matches!$E:$E,MATCH($D94,Matches!H:H,0))),"",INDEX(Matches!$E:$E,MATCH($D94,Matches!H:H,0)))</f>
        <v/>
      </c>
      <c r="N94" s="13" t="s">
        <v>397</v>
      </c>
      <c r="O94" s="14" t="str">
        <f>IF(ISERROR(INDEX(Matches!$E:$E,MATCH($D94,Matches!H:H,0))),"",INDEX(Matches!$E:$E,MATCH($D94,Matches!H:H,0)))</f>
        <v/>
      </c>
      <c r="P94" s="12" t="str">
        <f>IF(ISERROR(INDEX(Matches!$E:$E,MATCH($D94,Matches!I:I,0))),"",INDEX(Matches!$E:$E,MATCH($D94,Matches!I:I,0)))</f>
        <v/>
      </c>
      <c r="Q94" s="13" t="s">
        <v>397</v>
      </c>
      <c r="R94" s="14" t="str">
        <f>IF(ISERROR(INDEX(Matches!$E:$E,MATCH($D94,Matches!I:I,0))),"",INDEX(Matches!$E:$E,MATCH($D94,Matches!I:I,0)))</f>
        <v/>
      </c>
      <c r="S94" s="12" t="str">
        <f>IF(ISERROR(INDEX(Matches!$E:$E,MATCH($D94,Matches!J:J,0))),"",INDEX(Matches!$E:$E,MATCH($D94,Matches!J:J,0)))</f>
        <v/>
      </c>
      <c r="T94" s="13" t="s">
        <v>397</v>
      </c>
      <c r="U94" s="14" t="str">
        <f>IF(ISERROR(INDEX(Matches!$E:$E,MATCH($D94,Matches!J:J,0))),"",INDEX(Matches!$E:$E,MATCH($D94,Matches!J:J,0)))</f>
        <v/>
      </c>
      <c r="V94" s="12" t="str">
        <f>IF(ISERROR(INDEX(Matches!$E:$E,MATCH($D94,Matches!K:K,0))),"",INDEX(Matches!$E:$E,MATCH($D94,Matches!K:K,0)))</f>
        <v/>
      </c>
      <c r="W94" s="13" t="s">
        <v>397</v>
      </c>
      <c r="X94" s="14" t="str">
        <f>IF(ISERROR(INDEX(Matches!$E:$E,MATCH($D94,Matches!K:K,0))),"",INDEX(Matches!$E:$E,MATCH($D94,Matches!K:K,0)))</f>
        <v/>
      </c>
      <c r="Y94" s="12" t="str">
        <f>IF(ISERROR(INDEX(Matches!$E:$E,MATCH($D94,Matches!L:L,0))),"",INDEX(Matches!$E:$E,MATCH($D94,Matches!L:L,0)))</f>
        <v/>
      </c>
      <c r="Z94" s="13" t="s">
        <v>397</v>
      </c>
      <c r="AA94" s="14" t="str">
        <f>IF(ISERROR(INDEX(Matches!$E:$E,MATCH($D94,Matches!L:L,0))),"",INDEX(Matches!$E:$E,MATCH($D94,Matches!L:L,0)))</f>
        <v/>
      </c>
    </row>
    <row r="95" spans="1:29" ht="30" customHeight="1" x14ac:dyDescent="0.25">
      <c r="B95" s="8"/>
      <c r="C95" s="8"/>
      <c r="D95" s="8"/>
      <c r="E95" s="8"/>
      <c r="F95" s="26"/>
      <c r="G95" s="12" t="str">
        <f>IF(ISERROR(INDEX(Matches!$E:$E,MATCH($D95,Matches!F:F,0))),"",INDEX(Matches!$E:$E,MATCH($D95,Matches!F:F,0)))</f>
        <v/>
      </c>
      <c r="H95" s="13" t="s">
        <v>397</v>
      </c>
      <c r="I95" s="15" t="str">
        <f>IF(ISERROR(INDEX(Matches!$E:$E,MATCH($D95,Matches!F:F,0))),"",INDEX(Matches!$E:$E,MATCH($D95,Matches!F:F,0)))</f>
        <v/>
      </c>
      <c r="J95" s="12" t="str">
        <f>IF(ISERROR(INDEX(Matches!$E:$E,MATCH($D95,Matches!G:G,0))),"",INDEX(Matches!$E:$E,MATCH($D95,Matches!G:G,0)))</f>
        <v/>
      </c>
      <c r="K95" s="13" t="s">
        <v>397</v>
      </c>
      <c r="L95" s="14" t="str">
        <f>IF(ISERROR(INDEX(Matches!$E:$E,MATCH($D95,Matches!G:G,0))),"",INDEX(Matches!$E:$E,MATCH($D95,Matches!G:G,0)))</f>
        <v/>
      </c>
      <c r="M95" s="12" t="str">
        <f>IF(ISERROR(INDEX(Matches!$E:$E,MATCH($D95,Matches!H:H,0))),"",INDEX(Matches!$E:$E,MATCH($D95,Matches!H:H,0)))</f>
        <v/>
      </c>
      <c r="N95" s="13" t="s">
        <v>397</v>
      </c>
      <c r="O95" s="14" t="str">
        <f>IF(ISERROR(INDEX(Matches!$E:$E,MATCH($D95,Matches!H:H,0))),"",INDEX(Matches!$E:$E,MATCH($D95,Matches!H:H,0)))</f>
        <v/>
      </c>
      <c r="P95" s="12" t="str">
        <f>IF(ISERROR(INDEX(Matches!$E:$E,MATCH($D95,Matches!I:I,0))),"",INDEX(Matches!$E:$E,MATCH($D95,Matches!I:I,0)))</f>
        <v/>
      </c>
      <c r="Q95" s="13" t="s">
        <v>397</v>
      </c>
      <c r="R95" s="14" t="str">
        <f>IF(ISERROR(INDEX(Matches!$E:$E,MATCH($D95,Matches!I:I,0))),"",INDEX(Matches!$E:$E,MATCH($D95,Matches!I:I,0)))</f>
        <v/>
      </c>
      <c r="S95" s="12" t="str">
        <f>IF(ISERROR(INDEX(Matches!$E:$E,MATCH($D95,Matches!J:J,0))),"",INDEX(Matches!$E:$E,MATCH($D95,Matches!J:J,0)))</f>
        <v/>
      </c>
      <c r="T95" s="13" t="s">
        <v>397</v>
      </c>
      <c r="U95" s="14" t="str">
        <f>IF(ISERROR(INDEX(Matches!$E:$E,MATCH($D95,Matches!J:J,0))),"",INDEX(Matches!$E:$E,MATCH($D95,Matches!J:J,0)))</f>
        <v/>
      </c>
      <c r="V95" s="12" t="str">
        <f>IF(ISERROR(INDEX(Matches!$E:$E,MATCH($D95,Matches!K:K,0))),"",INDEX(Matches!$E:$E,MATCH($D95,Matches!K:K,0)))</f>
        <v/>
      </c>
      <c r="W95" s="13" t="s">
        <v>397</v>
      </c>
      <c r="X95" s="14" t="str">
        <f>IF(ISERROR(INDEX(Matches!$E:$E,MATCH($D95,Matches!K:K,0))),"",INDEX(Matches!$E:$E,MATCH($D95,Matches!K:K,0)))</f>
        <v/>
      </c>
      <c r="Y95" s="12" t="str">
        <f>IF(ISERROR(INDEX(Matches!$E:$E,MATCH($D95,Matches!L:L,0))),"",INDEX(Matches!$E:$E,MATCH($D95,Matches!L:L,0)))</f>
        <v/>
      </c>
      <c r="Z95" s="13" t="s">
        <v>397</v>
      </c>
      <c r="AA95" s="14" t="str">
        <f>IF(ISERROR(INDEX(Matches!$E:$E,MATCH($D95,Matches!L:L,0))),"",INDEX(Matches!$E:$E,MATCH($D95,Matches!L:L,0)))</f>
        <v/>
      </c>
    </row>
    <row r="96" spans="1:29" ht="30" customHeight="1" x14ac:dyDescent="0.25">
      <c r="B96" s="8"/>
      <c r="C96" s="8"/>
      <c r="D96" s="8"/>
      <c r="E96" s="8"/>
      <c r="F96" s="26"/>
      <c r="G96" s="12" t="str">
        <f>IF(ISERROR(INDEX(Matches!$E:$E,MATCH($D96,Matches!F:F,0))),"",INDEX(Matches!$E:$E,MATCH($D96,Matches!F:F,0)))</f>
        <v/>
      </c>
      <c r="H96" s="15"/>
      <c r="I96" s="15"/>
      <c r="J96" s="12" t="str">
        <f>IF(ISERROR(INDEX(Matches!$E:$E,MATCH($D96,Matches!G:G,0))),"",INDEX(Matches!$E:$E,MATCH($D96,Matches!G:G,0)))</f>
        <v/>
      </c>
      <c r="K96" s="15"/>
      <c r="L96" s="14"/>
      <c r="M96" s="12" t="str">
        <f>IF(ISERROR(INDEX(Matches!$E:$E,MATCH($D96,Matches!H:H,0))),"",INDEX(Matches!$E:$E,MATCH($D96,Matches!H:H,0)))</f>
        <v/>
      </c>
      <c r="N96" s="15"/>
      <c r="O96" s="14"/>
      <c r="P96" s="12" t="str">
        <f>IF(ISERROR(INDEX(Matches!$E:$E,MATCH($D96,Matches!I:I,0))),"",INDEX(Matches!$E:$E,MATCH($D96,Matches!I:I,0)))</f>
        <v/>
      </c>
      <c r="Q96" s="15"/>
      <c r="R96" s="14"/>
      <c r="S96" s="12" t="str">
        <f>IF(ISERROR(INDEX(Matches!$E:$E,MATCH($D96,Matches!J:J,0))),"",INDEX(Matches!$E:$E,MATCH($D96,Matches!J:J,0)))</f>
        <v/>
      </c>
      <c r="T96" s="15"/>
      <c r="U96" s="14"/>
      <c r="V96" s="12" t="str">
        <f>IF(ISERROR(INDEX(Matches!$E:$E,MATCH($D96,Matches!K:K,0))),"",INDEX(Matches!$E:$E,MATCH($D96,Matches!K:K,0)))</f>
        <v/>
      </c>
      <c r="W96" s="15"/>
      <c r="X96" s="14"/>
      <c r="Y96" s="12" t="str">
        <f>IF(ISERROR(INDEX(Matches!$E:$E,MATCH($D96,Matches!L:L,0))),"",INDEX(Matches!$E:$E,MATCH($D96,Matches!L:L,0)))</f>
        <v/>
      </c>
      <c r="Z96" s="15"/>
      <c r="AA96" s="14"/>
    </row>
    <row r="97" spans="2:29" ht="30" customHeight="1" x14ac:dyDescent="0.25">
      <c r="B97" s="8"/>
      <c r="C97" s="8"/>
      <c r="D97" s="8"/>
      <c r="E97" s="8"/>
      <c r="F97" s="26"/>
      <c r="G97" s="12" t="str">
        <f>IF(ISERROR(INDEX(Matches!$E:$E,MATCH($D97,Matches!F:F,0))),"",INDEX(Matches!$E:$E,MATCH($D97,Matches!F:F,0)))</f>
        <v/>
      </c>
      <c r="H97" s="15"/>
      <c r="I97" s="15"/>
      <c r="J97" s="12" t="str">
        <f>IF(ISERROR(INDEX(Matches!$E:$E,MATCH($D97,Matches!G:G,0))),"",INDEX(Matches!$E:$E,MATCH($D97,Matches!G:G,0)))</f>
        <v/>
      </c>
      <c r="K97" s="15"/>
      <c r="L97" s="14"/>
      <c r="M97" s="12" t="str">
        <f>IF(ISERROR(INDEX(Matches!$E:$E,MATCH($D97,Matches!H:H,0))),"",INDEX(Matches!$E:$E,MATCH($D97,Matches!H:H,0)))</f>
        <v/>
      </c>
      <c r="N97" s="15"/>
      <c r="O97" s="14"/>
      <c r="P97" s="12" t="str">
        <f>IF(ISERROR(INDEX(Matches!$E:$E,MATCH($D97,Matches!I:I,0))),"",INDEX(Matches!$E:$E,MATCH($D97,Matches!I:I,0)))</f>
        <v/>
      </c>
      <c r="Q97" s="15"/>
      <c r="R97" s="14"/>
      <c r="S97" s="12" t="str">
        <f>IF(ISERROR(INDEX(Matches!$E:$E,MATCH($D97,Matches!J:J,0))),"",INDEX(Matches!$E:$E,MATCH($D97,Matches!J:J,0)))</f>
        <v/>
      </c>
      <c r="T97" s="15"/>
      <c r="U97" s="14"/>
      <c r="V97" s="12" t="str">
        <f>IF(ISERROR(INDEX(Matches!$E:$E,MATCH($D97,Matches!K:K,0))),"",INDEX(Matches!$E:$E,MATCH($D97,Matches!K:K,0)))</f>
        <v/>
      </c>
      <c r="W97" s="15"/>
      <c r="X97" s="14"/>
      <c r="Y97" s="12" t="str">
        <f>IF(ISERROR(INDEX(Matches!$E:$E,MATCH($D97,Matches!L:L,0))),"",INDEX(Matches!$E:$E,MATCH($D97,Matches!L:L,0)))</f>
        <v/>
      </c>
      <c r="Z97" s="15"/>
      <c r="AA97" s="14"/>
    </row>
    <row r="98" spans="2:29" ht="30" customHeight="1" x14ac:dyDescent="0.25">
      <c r="B98" s="8"/>
      <c r="C98" s="8"/>
      <c r="D98" s="8"/>
      <c r="E98" s="8"/>
      <c r="F98" s="26"/>
      <c r="G98" s="12" t="str">
        <f>IF(ISERROR(INDEX(Matches!$E:$E,MATCH($D98,Matches!F:F,0))),"",INDEX(Matches!$E:$E,MATCH($D98,Matches!F:F,0)))</f>
        <v/>
      </c>
      <c r="H98" s="15"/>
      <c r="I98" s="15"/>
      <c r="J98" s="12" t="str">
        <f>IF(ISERROR(INDEX(Matches!$E:$E,MATCH($D98,Matches!G:G,0))),"",INDEX(Matches!$E:$E,MATCH($D98,Matches!G:G,0)))</f>
        <v/>
      </c>
      <c r="K98" s="15"/>
      <c r="L98" s="14"/>
      <c r="M98" s="12" t="str">
        <f>IF(ISERROR(INDEX(Matches!$E:$E,MATCH($D98,Matches!H:H,0))),"",INDEX(Matches!$E:$E,MATCH($D98,Matches!H:H,0)))</f>
        <v/>
      </c>
      <c r="N98" s="15"/>
      <c r="O98" s="14"/>
      <c r="P98" s="12" t="str">
        <f>IF(ISERROR(INDEX(Matches!$E:$E,MATCH($D98,Matches!I:I,0))),"",INDEX(Matches!$E:$E,MATCH($D98,Matches!I:I,0)))</f>
        <v/>
      </c>
      <c r="Q98" s="15"/>
      <c r="R98" s="14"/>
      <c r="S98" s="12" t="str">
        <f>IF(ISERROR(INDEX(Matches!$E:$E,MATCH($D98,Matches!J:J,0))),"",INDEX(Matches!$E:$E,MATCH($D98,Matches!J:J,0)))</f>
        <v/>
      </c>
      <c r="T98" s="15"/>
      <c r="U98" s="14"/>
      <c r="V98" s="12" t="str">
        <f>IF(ISERROR(INDEX(Matches!$E:$E,MATCH($D98,Matches!K:K,0))),"",INDEX(Matches!$E:$E,MATCH($D98,Matches!K:K,0)))</f>
        <v/>
      </c>
      <c r="W98" s="15"/>
      <c r="X98" s="14"/>
      <c r="Y98" s="12" t="str">
        <f>IF(ISERROR(INDEX(Matches!$E:$E,MATCH($D98,Matches!L:L,0))),"",INDEX(Matches!$E:$E,MATCH($D98,Matches!L:L,0)))</f>
        <v/>
      </c>
      <c r="Z98" s="15"/>
      <c r="AA98" s="14"/>
    </row>
    <row r="99" spans="2:29" ht="30" customHeight="1" x14ac:dyDescent="0.25">
      <c r="B99" s="8"/>
      <c r="C99" s="8"/>
      <c r="D99" s="8"/>
      <c r="E99" s="8"/>
      <c r="F99" s="26"/>
      <c r="G99" s="12" t="str">
        <f>IF(ISERROR(INDEX(Matches!$E:$E,MATCH($D99,Matches!F:F,0))),"",INDEX(Matches!$E:$E,MATCH($D99,Matches!F:F,0)))</f>
        <v/>
      </c>
      <c r="H99" s="15"/>
      <c r="I99" s="15"/>
      <c r="J99" s="12" t="str">
        <f>IF(ISERROR(INDEX(Matches!$E:$E,MATCH($D99,Matches!G:G,0))),"",INDEX(Matches!$E:$E,MATCH($D99,Matches!G:G,0)))</f>
        <v/>
      </c>
      <c r="K99" s="15"/>
      <c r="L99" s="14"/>
      <c r="M99" s="12" t="str">
        <f>IF(ISERROR(INDEX(Matches!$E:$E,MATCH($D99,Matches!H:H,0))),"",INDEX(Matches!$E:$E,MATCH($D99,Matches!H:H,0)))</f>
        <v/>
      </c>
      <c r="N99" s="15"/>
      <c r="O99" s="14"/>
      <c r="P99" s="12" t="str">
        <f>IF(ISERROR(INDEX(Matches!$E:$E,MATCH($D99,Matches!I:I,0))),"",INDEX(Matches!$E:$E,MATCH($D99,Matches!I:I,0)))</f>
        <v/>
      </c>
      <c r="Q99" s="15"/>
      <c r="R99" s="14"/>
      <c r="S99" s="12" t="str">
        <f>IF(ISERROR(INDEX(Matches!$E:$E,MATCH($D99,Matches!J:J,0))),"",INDEX(Matches!$E:$E,MATCH($D99,Matches!J:J,0)))</f>
        <v/>
      </c>
      <c r="T99" s="15"/>
      <c r="U99" s="14"/>
      <c r="V99" s="12" t="str">
        <f>IF(ISERROR(INDEX(Matches!$E:$E,MATCH($D99,Matches!K:K,0))),"",INDEX(Matches!$E:$E,MATCH($D99,Matches!K:K,0)))</f>
        <v/>
      </c>
      <c r="W99" s="15"/>
      <c r="X99" s="14"/>
      <c r="Y99" s="12" t="str">
        <f>IF(ISERROR(INDEX(Matches!$E:$E,MATCH($D99,Matches!L:L,0))),"",INDEX(Matches!$E:$E,MATCH($D99,Matches!L:L,0)))</f>
        <v/>
      </c>
      <c r="Z99" s="15"/>
      <c r="AA99" s="14"/>
    </row>
    <row r="100" spans="2:29" ht="30" customHeight="1" x14ac:dyDescent="0.25">
      <c r="B100" s="8"/>
      <c r="C100" s="8"/>
      <c r="D100" s="8"/>
      <c r="E100" s="8"/>
      <c r="F100" s="26"/>
      <c r="G100" s="12" t="str">
        <f>IF(ISERROR(INDEX(Matches!$E:$E,MATCH($D100,Matches!F:F,0))),"",INDEX(Matches!$E:$E,MATCH($D100,Matches!F:F,0)))</f>
        <v/>
      </c>
      <c r="H100" s="15"/>
      <c r="I100" s="15"/>
      <c r="J100" s="12" t="str">
        <f>IF(ISERROR(INDEX(Matches!$E:$E,MATCH($D100,Matches!G:G,0))),"",INDEX(Matches!$E:$E,MATCH($D100,Matches!G:G,0)))</f>
        <v/>
      </c>
      <c r="K100" s="15"/>
      <c r="L100" s="14"/>
      <c r="M100" s="12" t="str">
        <f>IF(ISERROR(INDEX(Matches!$E:$E,MATCH($D100,Matches!H:H,0))),"",INDEX(Matches!$E:$E,MATCH($D100,Matches!H:H,0)))</f>
        <v/>
      </c>
      <c r="N100" s="15"/>
      <c r="O100" s="14"/>
      <c r="P100" s="12" t="str">
        <f>IF(ISERROR(INDEX(Matches!$E:$E,MATCH($D100,Matches!I:I,0))),"",INDEX(Matches!$E:$E,MATCH($D100,Matches!I:I,0)))</f>
        <v/>
      </c>
      <c r="Q100" s="15"/>
      <c r="R100" s="14"/>
      <c r="S100" s="12" t="str">
        <f>IF(ISERROR(INDEX(Matches!$E:$E,MATCH($D100,Matches!J:J,0))),"",INDEX(Matches!$E:$E,MATCH($D100,Matches!J:J,0)))</f>
        <v/>
      </c>
      <c r="T100" s="15"/>
      <c r="U100" s="14"/>
      <c r="V100" s="12" t="str">
        <f>IF(ISERROR(INDEX(Matches!$E:$E,MATCH($D100,Matches!K:K,0))),"",INDEX(Matches!$E:$E,MATCH($D100,Matches!K:K,0)))</f>
        <v/>
      </c>
      <c r="W100" s="15"/>
      <c r="X100" s="14"/>
      <c r="Y100" s="12" t="str">
        <f>IF(ISERROR(INDEX(Matches!$E:$E,MATCH($D100,Matches!L:L,0))),"",INDEX(Matches!$E:$E,MATCH($D100,Matches!L:L,0)))</f>
        <v/>
      </c>
      <c r="Z100" s="15"/>
      <c r="AA100" s="14"/>
    </row>
    <row r="101" spans="2:29" ht="30" customHeight="1" x14ac:dyDescent="0.25">
      <c r="B101" s="8"/>
      <c r="C101" s="8"/>
      <c r="D101" s="8"/>
      <c r="E101" s="8"/>
      <c r="F101" s="26"/>
      <c r="G101" s="12" t="str">
        <f>IF(ISERROR(INDEX(Matches!$E:$E,MATCH($D101,Matches!F:F,0))),"",INDEX(Matches!$E:$E,MATCH($D101,Matches!F:F,0)))</f>
        <v/>
      </c>
      <c r="H101" s="15"/>
      <c r="I101" s="15"/>
      <c r="J101" s="12" t="str">
        <f>IF(ISERROR(INDEX(Matches!$E:$E,MATCH($D101,Matches!G:G,0))),"",INDEX(Matches!$E:$E,MATCH($D101,Matches!G:G,0)))</f>
        <v/>
      </c>
      <c r="K101" s="15"/>
      <c r="L101" s="14"/>
      <c r="M101" s="12" t="str">
        <f>IF(ISERROR(INDEX(Matches!$E:$E,MATCH($D101,Matches!H:H,0))),"",INDEX(Matches!$E:$E,MATCH($D101,Matches!H:H,0)))</f>
        <v/>
      </c>
      <c r="N101" s="15"/>
      <c r="O101" s="14"/>
      <c r="P101" s="12" t="str">
        <f>IF(ISERROR(INDEX(Matches!$E:$E,MATCH($D101,Matches!I:I,0))),"",INDEX(Matches!$E:$E,MATCH($D101,Matches!I:I,0)))</f>
        <v/>
      </c>
      <c r="Q101" s="15"/>
      <c r="R101" s="14"/>
      <c r="S101" s="12" t="str">
        <f>IF(ISERROR(INDEX(Matches!$E:$E,MATCH($D101,Matches!J:J,0))),"",INDEX(Matches!$E:$E,MATCH($D101,Matches!J:J,0)))</f>
        <v/>
      </c>
      <c r="T101" s="15"/>
      <c r="U101" s="14"/>
      <c r="V101" s="12" t="str">
        <f>IF(ISERROR(INDEX(Matches!$E:$E,MATCH($D101,Matches!K:K,0))),"",INDEX(Matches!$E:$E,MATCH($D101,Matches!K:K,0)))</f>
        <v/>
      </c>
      <c r="W101" s="15"/>
      <c r="X101" s="14"/>
      <c r="Y101" s="12" t="str">
        <f>IF(ISERROR(INDEX(Matches!$E:$E,MATCH($D101,Matches!L:L,0))),"",INDEX(Matches!$E:$E,MATCH($D101,Matches!L:L,0)))</f>
        <v/>
      </c>
      <c r="Z101" s="15"/>
      <c r="AA101" s="14"/>
    </row>
    <row r="102" spans="2:29" ht="30" customHeight="1" x14ac:dyDescent="0.25">
      <c r="B102" s="8"/>
      <c r="C102" s="8"/>
      <c r="D102" s="8"/>
      <c r="E102" s="8"/>
      <c r="F102" s="26"/>
      <c r="G102" s="12" t="str">
        <f>IF(ISERROR(INDEX(Matches!$E:$E,MATCH($D102,Matches!F:F,0))),"",INDEX(Matches!$E:$E,MATCH($D102,Matches!F:F,0)))</f>
        <v/>
      </c>
      <c r="H102" s="15"/>
      <c r="I102" s="15"/>
      <c r="J102" s="12" t="str">
        <f>IF(ISERROR(INDEX(Matches!$E:$E,MATCH($D102,Matches!G:G,0))),"",INDEX(Matches!$E:$E,MATCH($D102,Matches!G:G,0)))</f>
        <v/>
      </c>
      <c r="K102" s="15"/>
      <c r="L102" s="14"/>
      <c r="M102" s="12" t="str">
        <f>IF(ISERROR(INDEX(Matches!$E:$E,MATCH($D102,Matches!H:H,0))),"",INDEX(Matches!$E:$E,MATCH($D102,Matches!H:H,0)))</f>
        <v/>
      </c>
      <c r="N102" s="15"/>
      <c r="O102" s="14"/>
      <c r="P102" s="12" t="str">
        <f>IF(ISERROR(INDEX(Matches!$E:$E,MATCH($D102,Matches!I:I,0))),"",INDEX(Matches!$E:$E,MATCH($D102,Matches!I:I,0)))</f>
        <v/>
      </c>
      <c r="Q102" s="15"/>
      <c r="R102" s="14"/>
      <c r="S102" s="12" t="str">
        <f>IF(ISERROR(INDEX(Matches!$E:$E,MATCH($D102,Matches!J:J,0))),"",INDEX(Matches!$E:$E,MATCH($D102,Matches!J:J,0)))</f>
        <v/>
      </c>
      <c r="T102" s="15"/>
      <c r="U102" s="14"/>
      <c r="V102" s="12" t="str">
        <f>IF(ISERROR(INDEX(Matches!$E:$E,MATCH($D102,Matches!K:K,0))),"",INDEX(Matches!$E:$E,MATCH($D102,Matches!K:K,0)))</f>
        <v/>
      </c>
      <c r="W102" s="15"/>
      <c r="X102" s="14"/>
      <c r="Y102" s="12" t="str">
        <f>IF(ISERROR(INDEX(Matches!$E:$E,MATCH($D102,Matches!L:L,0))),"",INDEX(Matches!$E:$E,MATCH($D102,Matches!L:L,0)))</f>
        <v/>
      </c>
      <c r="Z102" s="15"/>
      <c r="AA102" s="14"/>
    </row>
    <row r="103" spans="2:29" ht="30" customHeight="1" thickBot="1" x14ac:dyDescent="0.3">
      <c r="B103" s="27"/>
      <c r="C103" s="27"/>
      <c r="D103" s="27"/>
      <c r="E103" s="27"/>
      <c r="F103" s="26"/>
      <c r="G103" s="28" t="str">
        <f>IF(ISERROR(INDEX(Matches!$E:$E,MATCH($D103,Matches!F:F,0))),"",INDEX(Matches!$E:$E,MATCH($D103,Matches!F:F,0)))</f>
        <v/>
      </c>
      <c r="H103" s="17"/>
      <c r="I103" s="17"/>
      <c r="J103" s="28" t="str">
        <f>IF(ISERROR(INDEX(Matches!$E:$E,MATCH($D103,Matches!G:G,0))),"",INDEX(Matches!$E:$E,MATCH($D103,Matches!G:G,0)))</f>
        <v/>
      </c>
      <c r="K103" s="17"/>
      <c r="L103" s="29"/>
      <c r="M103" s="28" t="str">
        <f>IF(ISERROR(INDEX(Matches!$E:$E,MATCH($D103,Matches!H:H,0))),"",INDEX(Matches!$E:$E,MATCH($D103,Matches!H:H,0)))</f>
        <v/>
      </c>
      <c r="N103" s="17"/>
      <c r="O103" s="29"/>
      <c r="P103" s="28" t="str">
        <f>IF(ISERROR(INDEX(Matches!$E:$E,MATCH($D103,Matches!I:I,0))),"",INDEX(Matches!$E:$E,MATCH($D103,Matches!I:I,0)))</f>
        <v/>
      </c>
      <c r="Q103" s="17"/>
      <c r="R103" s="29"/>
      <c r="S103" s="28" t="str">
        <f>IF(ISERROR(INDEX(Matches!$E:$E,MATCH($D103,Matches!J:J,0))),"",INDEX(Matches!$E:$E,MATCH($D103,Matches!J:J,0)))</f>
        <v/>
      </c>
      <c r="T103" s="17"/>
      <c r="U103" s="29"/>
      <c r="V103" s="28" t="str">
        <f>IF(ISERROR(INDEX(Matches!$E:$E,MATCH($D103,Matches!K:K,0))),"",INDEX(Matches!$E:$E,MATCH($D103,Matches!K:K,0)))</f>
        <v/>
      </c>
      <c r="W103" s="17"/>
      <c r="X103" s="29"/>
      <c r="Y103" s="28" t="str">
        <f>IF(ISERROR(INDEX(Matches!$E:$E,MATCH($D103,Matches!L:L,0))),"",INDEX(Matches!$E:$E,MATCH($D103,Matches!L:L,0)))</f>
        <v/>
      </c>
      <c r="Z103" s="17"/>
      <c r="AA103" s="29"/>
    </row>
    <row r="104" spans="2:29" ht="30" customHeight="1" thickTop="1" x14ac:dyDescent="0.25">
      <c r="B104" s="30"/>
      <c r="C104" s="30"/>
      <c r="D104" s="30"/>
      <c r="E104" s="30"/>
      <c r="F104" s="31" t="s">
        <v>372</v>
      </c>
      <c r="G104" s="32" t="str">
        <f>IF(SUM(G93:G103)=0,"",SUM(G93:G103))</f>
        <v/>
      </c>
      <c r="H104" s="33"/>
      <c r="I104" s="33"/>
      <c r="J104" s="32" t="str">
        <f>IF(SUM(J93:J103)=0,"",SUM(J93:J103))</f>
        <v/>
      </c>
      <c r="K104" s="33"/>
      <c r="L104" s="34"/>
      <c r="M104" s="32" t="str">
        <f>IF(SUM(M93:M103)=0,"",SUM(M93:M103))</f>
        <v/>
      </c>
      <c r="N104" s="33"/>
      <c r="O104" s="34"/>
      <c r="P104" s="32" t="str">
        <f>IF(SUM(P93:P103)=0,"",SUM(P93:P103))</f>
        <v/>
      </c>
      <c r="Q104" s="33"/>
      <c r="R104" s="34"/>
      <c r="S104" s="32" t="str">
        <f>IF(SUM(S93:S103)=0,"",SUM(S93:S103))</f>
        <v/>
      </c>
      <c r="T104" s="33"/>
      <c r="U104" s="34"/>
      <c r="V104" s="32" t="str">
        <f>IF(SUM(V93:V103)=0,"",SUM(V93:V103))</f>
        <v/>
      </c>
      <c r="W104" s="33"/>
      <c r="X104" s="34"/>
      <c r="Y104" s="32" t="str">
        <f>IF(SUM(Y93:Y103)=0,"",SUM(Y93:Y103))</f>
        <v/>
      </c>
      <c r="Z104" s="33"/>
      <c r="AA104" s="34"/>
      <c r="AB104" s="2">
        <f>SUM(G104:AA104)</f>
        <v>0</v>
      </c>
    </row>
    <row r="105" spans="2:29" ht="30" customHeight="1" x14ac:dyDescent="0.25">
      <c r="B105" s="21"/>
      <c r="C105" s="21"/>
      <c r="D105" s="21"/>
      <c r="E105" s="21"/>
      <c r="F105" s="22" t="s">
        <v>375</v>
      </c>
      <c r="G105" s="12"/>
      <c r="H105" s="15"/>
      <c r="I105" s="15" t="str">
        <f>IF(SUM(I93:I95)=0,"",SUM(I93:I95))</f>
        <v/>
      </c>
      <c r="J105" s="12"/>
      <c r="K105" s="15"/>
      <c r="L105" s="15" t="str">
        <f>IF(SUM(L93:L95)=0,"",SUM(L93:L95))</f>
        <v/>
      </c>
      <c r="M105" s="12"/>
      <c r="N105" s="15"/>
      <c r="O105" s="15" t="str">
        <f>IF(SUM(O93:O95)=0,"",SUM(O93:O95))</f>
        <v/>
      </c>
      <c r="P105" s="12"/>
      <c r="Q105" s="15"/>
      <c r="R105" s="15" t="str">
        <f>IF(SUM(R93:R95)=0,"",SUM(R93:R95))</f>
        <v/>
      </c>
      <c r="S105" s="12"/>
      <c r="T105" s="15"/>
      <c r="U105" s="15" t="str">
        <f>IF(SUM(U93:U95)=0,"",SUM(U93:U95))</f>
        <v/>
      </c>
      <c r="V105" s="12"/>
      <c r="W105" s="15"/>
      <c r="X105" s="15" t="str">
        <f>IF(SUM(X93:X95)=0,"",SUM(X93:X95))</f>
        <v/>
      </c>
      <c r="Y105" s="12"/>
      <c r="Z105" s="15"/>
      <c r="AA105" s="15" t="str">
        <f>IF(SUM(AA93:AA95)=0,"",SUM(AA93:AA95))</f>
        <v/>
      </c>
      <c r="AB105" s="2">
        <f>SUM(G105:AA105)</f>
        <v>0</v>
      </c>
      <c r="AC105" s="3">
        <f>INT(SUM(G105:AA105)/3)</f>
        <v>0</v>
      </c>
    </row>
    <row r="106" spans="2:29" ht="30" customHeight="1" thickBot="1" x14ac:dyDescent="0.3">
      <c r="B106" s="21"/>
      <c r="C106" s="21"/>
      <c r="D106" s="21"/>
      <c r="E106" s="21"/>
      <c r="F106" s="16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"/>
    </row>
    <row r="107" spans="2:29" ht="30" customHeight="1" x14ac:dyDescent="0.25">
      <c r="B107" s="21"/>
      <c r="C107" s="21"/>
      <c r="D107" s="21"/>
      <c r="E107" s="21"/>
      <c r="F107" s="18"/>
      <c r="G107" s="124">
        <f>IF((AB104-AC105)&lt;0,0,AB104-AC105)</f>
        <v>0</v>
      </c>
      <c r="H107" s="125"/>
      <c r="I107" s="126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</row>
    <row r="108" spans="2:29" ht="30" customHeight="1" thickBot="1" x14ac:dyDescent="0.3">
      <c r="B108" s="21"/>
      <c r="C108" s="21"/>
      <c r="D108" s="21"/>
      <c r="E108" s="21"/>
      <c r="F108" s="18"/>
      <c r="G108" s="127"/>
      <c r="H108" s="128"/>
      <c r="I108" s="12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</row>
    <row r="109" spans="2:29" ht="30" customHeight="1" x14ac:dyDescent="0.25">
      <c r="B109" s="21"/>
      <c r="C109" s="21"/>
      <c r="D109" s="21"/>
      <c r="E109" s="21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2:29" ht="30" customHeight="1" x14ac:dyDescent="0.25">
      <c r="B110" s="21"/>
      <c r="C110" s="21"/>
      <c r="D110" s="21"/>
      <c r="E110" s="21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2:29" ht="50.1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9" ht="24.95" customHeight="1" x14ac:dyDescent="0.25">
      <c r="B112" s="130" t="str">
        <f>INDEX(Fixtures!$F:$F,MATCH(A113,Fixtures!$A:$A,0))</f>
        <v>BRUSH IT, MUNCH, AND GAG BACK</v>
      </c>
      <c r="C112" s="131"/>
      <c r="D112" s="132"/>
      <c r="E112" s="136" t="str">
        <f>INDEX(Owners!$A:$A,MATCH(B112,Owners!$B:$B,0))</f>
        <v>Howard Bradley</v>
      </c>
      <c r="F112" s="137"/>
      <c r="G112" s="123" t="s">
        <v>390</v>
      </c>
      <c r="H112" s="123"/>
      <c r="I112" s="123"/>
      <c r="J112" s="123" t="s">
        <v>391</v>
      </c>
      <c r="K112" s="123"/>
      <c r="L112" s="123"/>
      <c r="M112" s="123" t="s">
        <v>392</v>
      </c>
      <c r="N112" s="123"/>
      <c r="O112" s="123"/>
      <c r="P112" s="123" t="s">
        <v>393</v>
      </c>
      <c r="Q112" s="123"/>
      <c r="R112" s="123"/>
      <c r="S112" s="123" t="s">
        <v>394</v>
      </c>
      <c r="T112" s="123"/>
      <c r="U112" s="123"/>
      <c r="V112" s="123" t="s">
        <v>395</v>
      </c>
      <c r="W112" s="123"/>
      <c r="X112" s="123"/>
      <c r="Y112" s="123" t="s">
        <v>396</v>
      </c>
      <c r="Z112" s="123"/>
      <c r="AA112" s="123"/>
    </row>
    <row r="113" spans="1:29" ht="24.95" customHeight="1" x14ac:dyDescent="0.25">
      <c r="A113" s="3">
        <f>A4+2</f>
        <v>20</v>
      </c>
      <c r="B113" s="133"/>
      <c r="C113" s="134"/>
      <c r="D113" s="135"/>
      <c r="E113" s="138"/>
      <c r="F113" s="139"/>
      <c r="G113" s="4" t="s">
        <v>372</v>
      </c>
      <c r="H113" s="5" t="s">
        <v>397</v>
      </c>
      <c r="I113" s="6" t="s">
        <v>375</v>
      </c>
      <c r="J113" s="4" t="s">
        <v>372</v>
      </c>
      <c r="K113" s="5" t="s">
        <v>397</v>
      </c>
      <c r="L113" s="7" t="s">
        <v>375</v>
      </c>
      <c r="M113" s="4" t="s">
        <v>372</v>
      </c>
      <c r="N113" s="5" t="s">
        <v>397</v>
      </c>
      <c r="O113" s="7" t="s">
        <v>375</v>
      </c>
      <c r="P113" s="4" t="s">
        <v>372</v>
      </c>
      <c r="Q113" s="5" t="s">
        <v>397</v>
      </c>
      <c r="R113" s="7" t="s">
        <v>375</v>
      </c>
      <c r="S113" s="4" t="s">
        <v>372</v>
      </c>
      <c r="T113" s="5" t="s">
        <v>397</v>
      </c>
      <c r="U113" s="7" t="s">
        <v>375</v>
      </c>
      <c r="V113" s="4" t="s">
        <v>372</v>
      </c>
      <c r="W113" s="5" t="s">
        <v>397</v>
      </c>
      <c r="X113" s="7" t="s">
        <v>375</v>
      </c>
      <c r="Y113" s="4" t="s">
        <v>372</v>
      </c>
      <c r="Z113" s="5" t="s">
        <v>397</v>
      </c>
      <c r="AA113" s="7" t="s">
        <v>375</v>
      </c>
    </row>
    <row r="114" spans="1:29" ht="30" customHeight="1" x14ac:dyDescent="0.25">
      <c r="B114" s="8"/>
      <c r="C114" s="8"/>
      <c r="D114" s="8"/>
      <c r="E114" s="85"/>
      <c r="F114" s="26"/>
      <c r="G114" s="9" t="str">
        <f>IF(ISERROR(INDEX(Matches!$E:$E,MATCH($D114,Matches!F:F,0))),"",INDEX(Matches!$E:$E,MATCH($D114,Matches!F:F,0)))</f>
        <v/>
      </c>
      <c r="H114" s="10" t="s">
        <v>397</v>
      </c>
      <c r="I114" s="11" t="str">
        <f>IF(ISERROR(INDEX(Matches!$E:$E,MATCH($D114,Matches!F:F,0))),"",INDEX(Matches!$E:$E,MATCH($D114,Matches!F:F,0)))</f>
        <v/>
      </c>
      <c r="J114" s="12" t="str">
        <f>IF(ISERROR(INDEX(Matches!$E:$E,MATCH($D114,Matches!G:G,0))),"",INDEX(Matches!$E:$E,MATCH($D114,Matches!G:G,0)))</f>
        <v/>
      </c>
      <c r="K114" s="13" t="s">
        <v>397</v>
      </c>
      <c r="L114" s="14" t="str">
        <f>IF(ISERROR(INDEX(Matches!$E:$E,MATCH($D114,Matches!G:G,0))),"",INDEX(Matches!$E:$E,MATCH($D114,Matches!G:G,0)))</f>
        <v/>
      </c>
      <c r="M114" s="12" t="str">
        <f>IF(ISERROR(INDEX(Matches!$E:$E,MATCH($D114,Matches!H:H,0))),"",INDEX(Matches!$E:$E,MATCH($D114,Matches!H:H,0)))</f>
        <v/>
      </c>
      <c r="N114" s="13" t="s">
        <v>397</v>
      </c>
      <c r="O114" s="14" t="str">
        <f>IF(ISERROR(INDEX(Matches!$E:$E,MATCH($D114,Matches!H:H,0))),"",INDEX(Matches!$E:$E,MATCH($D114,Matches!H:H,0)))</f>
        <v/>
      </c>
      <c r="P114" s="12" t="str">
        <f>IF(ISERROR(INDEX(Matches!$E:$E,MATCH($D114,Matches!I:I,0))),"",INDEX(Matches!$E:$E,MATCH($D114,Matches!I:I,0)))</f>
        <v/>
      </c>
      <c r="Q114" s="13" t="s">
        <v>397</v>
      </c>
      <c r="R114" s="14" t="str">
        <f>IF(ISERROR(INDEX(Matches!$E:$E,MATCH($D114,Matches!I:I,0))),"",INDEX(Matches!$E:$E,MATCH($D114,Matches!I:I,0)))</f>
        <v/>
      </c>
      <c r="S114" s="12" t="str">
        <f>IF(ISERROR(INDEX(Matches!$E:$E,MATCH($D114,Matches!J:J,0))),"",INDEX(Matches!$E:$E,MATCH($D114,Matches!J:J,0)))</f>
        <v/>
      </c>
      <c r="T114" s="13" t="s">
        <v>397</v>
      </c>
      <c r="U114" s="14" t="str">
        <f>IF(ISERROR(INDEX(Matches!$E:$E,MATCH($D114,Matches!J:J,0))),"",INDEX(Matches!$E:$E,MATCH($D114,Matches!J:J,0)))</f>
        <v/>
      </c>
      <c r="V114" s="12" t="str">
        <f>IF(ISERROR(INDEX(Matches!$E:$E,MATCH($D114,Matches!K:K,0))),"",INDEX(Matches!$E:$E,MATCH($D114,Matches!K:K,0)))</f>
        <v/>
      </c>
      <c r="W114" s="13" t="s">
        <v>397</v>
      </c>
      <c r="X114" s="14" t="str">
        <f>IF(ISERROR(INDEX(Matches!$E:$E,MATCH($D114,Matches!K:K,0))),"",INDEX(Matches!$E:$E,MATCH($D114,Matches!K:K,0)))</f>
        <v/>
      </c>
      <c r="Y114" s="12" t="str">
        <f>IF(ISERROR(INDEX(Matches!$E:$E,MATCH($D114,Matches!L:L,0))),"",INDEX(Matches!$E:$E,MATCH($D114,Matches!L:L,0)))</f>
        <v/>
      </c>
      <c r="Z114" s="13" t="s">
        <v>397</v>
      </c>
      <c r="AA114" s="14" t="str">
        <f>IF(ISERROR(INDEX(Matches!$E:$E,MATCH($D114,Matches!L:L,0))),"",INDEX(Matches!$E:$E,MATCH($D114,Matches!L:L,0)))</f>
        <v/>
      </c>
    </row>
    <row r="115" spans="1:29" ht="30" customHeight="1" x14ac:dyDescent="0.25">
      <c r="B115" s="8"/>
      <c r="C115" s="8"/>
      <c r="D115" s="8"/>
      <c r="E115" s="20"/>
      <c r="F115" s="26"/>
      <c r="G115" s="12" t="str">
        <f>IF(ISERROR(INDEX(Matches!$E:$E,MATCH($D115,Matches!F:F,0))),"",INDEX(Matches!$E:$E,MATCH($D115,Matches!F:F,0)))</f>
        <v/>
      </c>
      <c r="H115" s="13" t="s">
        <v>397</v>
      </c>
      <c r="I115" s="15" t="str">
        <f>IF(ISERROR(INDEX(Matches!$E:$E,MATCH($D115,Matches!F:F,0))),"",INDEX(Matches!$E:$E,MATCH($D115,Matches!F:F,0)))</f>
        <v/>
      </c>
      <c r="J115" s="12" t="str">
        <f>IF(ISERROR(INDEX(Matches!$E:$E,MATCH($D115,Matches!G:G,0))),"",INDEX(Matches!$E:$E,MATCH($D115,Matches!G:G,0)))</f>
        <v/>
      </c>
      <c r="K115" s="13" t="s">
        <v>397</v>
      </c>
      <c r="L115" s="14" t="str">
        <f>IF(ISERROR(INDEX(Matches!$E:$E,MATCH($D115,Matches!G:G,0))),"",INDEX(Matches!$E:$E,MATCH($D115,Matches!G:G,0)))</f>
        <v/>
      </c>
      <c r="M115" s="12" t="str">
        <f>IF(ISERROR(INDEX(Matches!$E:$E,MATCH($D115,Matches!H:H,0))),"",INDEX(Matches!$E:$E,MATCH($D115,Matches!H:H,0)))</f>
        <v/>
      </c>
      <c r="N115" s="13" t="s">
        <v>397</v>
      </c>
      <c r="O115" s="14" t="str">
        <f>IF(ISERROR(INDEX(Matches!$E:$E,MATCH($D115,Matches!H:H,0))),"",INDEX(Matches!$E:$E,MATCH($D115,Matches!H:H,0)))</f>
        <v/>
      </c>
      <c r="P115" s="12" t="str">
        <f>IF(ISERROR(INDEX(Matches!$E:$E,MATCH($D115,Matches!I:I,0))),"",INDEX(Matches!$E:$E,MATCH($D115,Matches!I:I,0)))</f>
        <v/>
      </c>
      <c r="Q115" s="13" t="s">
        <v>397</v>
      </c>
      <c r="R115" s="14" t="str">
        <f>IF(ISERROR(INDEX(Matches!$E:$E,MATCH($D115,Matches!I:I,0))),"",INDEX(Matches!$E:$E,MATCH($D115,Matches!I:I,0)))</f>
        <v/>
      </c>
      <c r="S115" s="12" t="str">
        <f>IF(ISERROR(INDEX(Matches!$E:$E,MATCH($D115,Matches!J:J,0))),"",INDEX(Matches!$E:$E,MATCH($D115,Matches!J:J,0)))</f>
        <v/>
      </c>
      <c r="T115" s="13" t="s">
        <v>397</v>
      </c>
      <c r="U115" s="14" t="str">
        <f>IF(ISERROR(INDEX(Matches!$E:$E,MATCH($D115,Matches!J:J,0))),"",INDEX(Matches!$E:$E,MATCH($D115,Matches!J:J,0)))</f>
        <v/>
      </c>
      <c r="V115" s="12" t="str">
        <f>IF(ISERROR(INDEX(Matches!$E:$E,MATCH($D115,Matches!K:K,0))),"",INDEX(Matches!$E:$E,MATCH($D115,Matches!K:K,0)))</f>
        <v/>
      </c>
      <c r="W115" s="13" t="s">
        <v>397</v>
      </c>
      <c r="X115" s="14" t="str">
        <f>IF(ISERROR(INDEX(Matches!$E:$E,MATCH($D115,Matches!K:K,0))),"",INDEX(Matches!$E:$E,MATCH($D115,Matches!K:K,0)))</f>
        <v/>
      </c>
      <c r="Y115" s="12" t="str">
        <f>IF(ISERROR(INDEX(Matches!$E:$E,MATCH($D115,Matches!L:L,0))),"",INDEX(Matches!$E:$E,MATCH($D115,Matches!L:L,0)))</f>
        <v/>
      </c>
      <c r="Z115" s="13" t="s">
        <v>397</v>
      </c>
      <c r="AA115" s="14" t="str">
        <f>IF(ISERROR(INDEX(Matches!$E:$E,MATCH($D115,Matches!L:L,0))),"",INDEX(Matches!$E:$E,MATCH($D115,Matches!L:L,0)))</f>
        <v/>
      </c>
    </row>
    <row r="116" spans="1:29" ht="30" customHeight="1" x14ac:dyDescent="0.25">
      <c r="B116" s="8"/>
      <c r="C116" s="8"/>
      <c r="D116" s="8"/>
      <c r="E116" s="20"/>
      <c r="F116" s="26"/>
      <c r="G116" s="12" t="str">
        <f>IF(ISERROR(INDEX(Matches!$E:$E,MATCH($D116,Matches!F:F,0))),"",INDEX(Matches!$E:$E,MATCH($D116,Matches!F:F,0)))</f>
        <v/>
      </c>
      <c r="H116" s="13" t="s">
        <v>397</v>
      </c>
      <c r="I116" s="15" t="str">
        <f>IF(ISERROR(INDEX(Matches!$E:$E,MATCH($D116,Matches!F:F,0))),"",INDEX(Matches!$E:$E,MATCH($D116,Matches!F:F,0)))</f>
        <v/>
      </c>
      <c r="J116" s="12" t="str">
        <f>IF(ISERROR(INDEX(Matches!$E:$E,MATCH($D116,Matches!G:G,0))),"",INDEX(Matches!$E:$E,MATCH($D116,Matches!G:G,0)))</f>
        <v/>
      </c>
      <c r="K116" s="13" t="s">
        <v>397</v>
      </c>
      <c r="L116" s="14" t="str">
        <f>IF(ISERROR(INDEX(Matches!$E:$E,MATCH($D116,Matches!G:G,0))),"",INDEX(Matches!$E:$E,MATCH($D116,Matches!G:G,0)))</f>
        <v/>
      </c>
      <c r="M116" s="12" t="str">
        <f>IF(ISERROR(INDEX(Matches!$E:$E,MATCH($D116,Matches!H:H,0))),"",INDEX(Matches!$E:$E,MATCH($D116,Matches!H:H,0)))</f>
        <v/>
      </c>
      <c r="N116" s="13" t="s">
        <v>397</v>
      </c>
      <c r="O116" s="14" t="str">
        <f>IF(ISERROR(INDEX(Matches!$E:$E,MATCH($D116,Matches!H:H,0))),"",INDEX(Matches!$E:$E,MATCH($D116,Matches!H:H,0)))</f>
        <v/>
      </c>
      <c r="P116" s="12" t="str">
        <f>IF(ISERROR(INDEX(Matches!$E:$E,MATCH($D116,Matches!I:I,0))),"",INDEX(Matches!$E:$E,MATCH($D116,Matches!I:I,0)))</f>
        <v/>
      </c>
      <c r="Q116" s="13" t="s">
        <v>397</v>
      </c>
      <c r="R116" s="14" t="str">
        <f>IF(ISERROR(INDEX(Matches!$E:$E,MATCH($D116,Matches!I:I,0))),"",INDEX(Matches!$E:$E,MATCH($D116,Matches!I:I,0)))</f>
        <v/>
      </c>
      <c r="S116" s="12" t="str">
        <f>IF(ISERROR(INDEX(Matches!$E:$E,MATCH($D116,Matches!J:J,0))),"",INDEX(Matches!$E:$E,MATCH($D116,Matches!J:J,0)))</f>
        <v/>
      </c>
      <c r="T116" s="13" t="s">
        <v>397</v>
      </c>
      <c r="U116" s="14" t="str">
        <f>IF(ISERROR(INDEX(Matches!$E:$E,MATCH($D116,Matches!J:J,0))),"",INDEX(Matches!$E:$E,MATCH($D116,Matches!J:J,0)))</f>
        <v/>
      </c>
      <c r="V116" s="12" t="str">
        <f>IF(ISERROR(INDEX(Matches!$E:$E,MATCH($D116,Matches!K:K,0))),"",INDEX(Matches!$E:$E,MATCH($D116,Matches!K:K,0)))</f>
        <v/>
      </c>
      <c r="W116" s="13" t="s">
        <v>397</v>
      </c>
      <c r="X116" s="14" t="str">
        <f>IF(ISERROR(INDEX(Matches!$E:$E,MATCH($D116,Matches!K:K,0))),"",INDEX(Matches!$E:$E,MATCH($D116,Matches!K:K,0)))</f>
        <v/>
      </c>
      <c r="Y116" s="12" t="str">
        <f>IF(ISERROR(INDEX(Matches!$E:$E,MATCH($D116,Matches!L:L,0))),"",INDEX(Matches!$E:$E,MATCH($D116,Matches!L:L,0)))</f>
        <v/>
      </c>
      <c r="Z116" s="13" t="s">
        <v>397</v>
      </c>
      <c r="AA116" s="14" t="str">
        <f>IF(ISERROR(INDEX(Matches!$E:$E,MATCH($D116,Matches!L:L,0))),"",INDEX(Matches!$E:$E,MATCH($D116,Matches!L:L,0)))</f>
        <v/>
      </c>
    </row>
    <row r="117" spans="1:29" ht="30" customHeight="1" x14ac:dyDescent="0.25">
      <c r="B117" s="8"/>
      <c r="C117" s="8"/>
      <c r="D117" s="8"/>
      <c r="E117" s="20"/>
      <c r="F117" s="26"/>
      <c r="G117" s="12" t="str">
        <f>IF(ISERROR(INDEX(Matches!$E:$E,MATCH($D117,Matches!F:F,0))),"",INDEX(Matches!$E:$E,MATCH($D117,Matches!F:F,0)))</f>
        <v/>
      </c>
      <c r="H117" s="15"/>
      <c r="I117" s="15"/>
      <c r="J117" s="12" t="str">
        <f>IF(ISERROR(INDEX(Matches!$E:$E,MATCH($D117,Matches!G:G,0))),"",INDEX(Matches!$E:$E,MATCH($D117,Matches!G:G,0)))</f>
        <v/>
      </c>
      <c r="K117" s="15"/>
      <c r="L117" s="14"/>
      <c r="M117" s="12" t="str">
        <f>IF(ISERROR(INDEX(Matches!$E:$E,MATCH($D117,Matches!H:H,0))),"",INDEX(Matches!$E:$E,MATCH($D117,Matches!H:H,0)))</f>
        <v/>
      </c>
      <c r="N117" s="15"/>
      <c r="O117" s="14"/>
      <c r="P117" s="12" t="str">
        <f>IF(ISERROR(INDEX(Matches!$E:$E,MATCH($D117,Matches!I:I,0))),"",INDEX(Matches!$E:$E,MATCH($D117,Matches!I:I,0)))</f>
        <v/>
      </c>
      <c r="Q117" s="15"/>
      <c r="R117" s="14"/>
      <c r="S117" s="12" t="str">
        <f>IF(ISERROR(INDEX(Matches!$E:$E,MATCH($D117,Matches!J:J,0))),"",INDEX(Matches!$E:$E,MATCH($D117,Matches!J:J,0)))</f>
        <v/>
      </c>
      <c r="T117" s="15"/>
      <c r="U117" s="14"/>
      <c r="V117" s="12" t="str">
        <f>IF(ISERROR(INDEX(Matches!$E:$E,MATCH($D117,Matches!K:K,0))),"",INDEX(Matches!$E:$E,MATCH($D117,Matches!K:K,0)))</f>
        <v/>
      </c>
      <c r="W117" s="15"/>
      <c r="X117" s="14"/>
      <c r="Y117" s="12" t="str">
        <f>IF(ISERROR(INDEX(Matches!$E:$E,MATCH($D117,Matches!L:L,0))),"",INDEX(Matches!$E:$E,MATCH($D117,Matches!L:L,0)))</f>
        <v/>
      </c>
      <c r="Z117" s="15"/>
      <c r="AA117" s="14"/>
    </row>
    <row r="118" spans="1:29" ht="30" customHeight="1" x14ac:dyDescent="0.25">
      <c r="B118" s="8"/>
      <c r="C118" s="8"/>
      <c r="D118" s="8"/>
      <c r="E118" s="20"/>
      <c r="F118" s="26"/>
      <c r="G118" s="12" t="str">
        <f>IF(ISERROR(INDEX(Matches!$E:$E,MATCH($D118,Matches!F:F,0))),"",INDEX(Matches!$E:$E,MATCH($D118,Matches!F:F,0)))</f>
        <v/>
      </c>
      <c r="H118" s="15"/>
      <c r="I118" s="15"/>
      <c r="J118" s="12" t="str">
        <f>IF(ISERROR(INDEX(Matches!$E:$E,MATCH($D118,Matches!G:G,0))),"",INDEX(Matches!$E:$E,MATCH($D118,Matches!G:G,0)))</f>
        <v/>
      </c>
      <c r="K118" s="15"/>
      <c r="L118" s="14"/>
      <c r="M118" s="12" t="str">
        <f>IF(ISERROR(INDEX(Matches!$E:$E,MATCH($D118,Matches!H:H,0))),"",INDEX(Matches!$E:$E,MATCH($D118,Matches!H:H,0)))</f>
        <v/>
      </c>
      <c r="N118" s="15"/>
      <c r="O118" s="14"/>
      <c r="P118" s="12" t="str">
        <f>IF(ISERROR(INDEX(Matches!$E:$E,MATCH($D118,Matches!I:I,0))),"",INDEX(Matches!$E:$E,MATCH($D118,Matches!I:I,0)))</f>
        <v/>
      </c>
      <c r="Q118" s="15"/>
      <c r="R118" s="14"/>
      <c r="S118" s="12" t="str">
        <f>IF(ISERROR(INDEX(Matches!$E:$E,MATCH($D118,Matches!J:J,0))),"",INDEX(Matches!$E:$E,MATCH($D118,Matches!J:J,0)))</f>
        <v/>
      </c>
      <c r="T118" s="15"/>
      <c r="U118" s="14"/>
      <c r="V118" s="12" t="str">
        <f>IF(ISERROR(INDEX(Matches!$E:$E,MATCH($D118,Matches!K:K,0))),"",INDEX(Matches!$E:$E,MATCH($D118,Matches!K:K,0)))</f>
        <v/>
      </c>
      <c r="W118" s="15"/>
      <c r="X118" s="14"/>
      <c r="Y118" s="12" t="str">
        <f>IF(ISERROR(INDEX(Matches!$E:$E,MATCH($D118,Matches!L:L,0))),"",INDEX(Matches!$E:$E,MATCH($D118,Matches!L:L,0)))</f>
        <v/>
      </c>
      <c r="Z118" s="15"/>
      <c r="AA118" s="14"/>
    </row>
    <row r="119" spans="1:29" ht="30" customHeight="1" x14ac:dyDescent="0.25">
      <c r="B119" s="8"/>
      <c r="C119" s="8"/>
      <c r="D119" s="8"/>
      <c r="E119" s="20"/>
      <c r="F119" s="26"/>
      <c r="G119" s="12" t="str">
        <f>IF(ISERROR(INDEX(Matches!$E:$E,MATCH($D119,Matches!F:F,0))),"",INDEX(Matches!$E:$E,MATCH($D119,Matches!F:F,0)))</f>
        <v/>
      </c>
      <c r="H119" s="15"/>
      <c r="I119" s="15"/>
      <c r="J119" s="12" t="str">
        <f>IF(ISERROR(INDEX(Matches!$E:$E,MATCH($D119,Matches!G:G,0))),"",INDEX(Matches!$E:$E,MATCH($D119,Matches!G:G,0)))</f>
        <v/>
      </c>
      <c r="K119" s="15"/>
      <c r="L119" s="14"/>
      <c r="M119" s="12" t="str">
        <f>IF(ISERROR(INDEX(Matches!$E:$E,MATCH($D119,Matches!H:H,0))),"",INDEX(Matches!$E:$E,MATCH($D119,Matches!H:H,0)))</f>
        <v/>
      </c>
      <c r="N119" s="15"/>
      <c r="O119" s="14"/>
      <c r="P119" s="12" t="str">
        <f>IF(ISERROR(INDEX(Matches!$E:$E,MATCH($D119,Matches!I:I,0))),"",INDEX(Matches!$E:$E,MATCH($D119,Matches!I:I,0)))</f>
        <v/>
      </c>
      <c r="Q119" s="15"/>
      <c r="R119" s="14"/>
      <c r="S119" s="12" t="str">
        <f>IF(ISERROR(INDEX(Matches!$E:$E,MATCH($D119,Matches!J:J,0))),"",INDEX(Matches!$E:$E,MATCH($D119,Matches!J:J,0)))</f>
        <v/>
      </c>
      <c r="T119" s="15"/>
      <c r="U119" s="14"/>
      <c r="V119" s="12" t="str">
        <f>IF(ISERROR(INDEX(Matches!$E:$E,MATCH($D119,Matches!K:K,0))),"",INDEX(Matches!$E:$E,MATCH($D119,Matches!K:K,0)))</f>
        <v/>
      </c>
      <c r="W119" s="15"/>
      <c r="X119" s="14"/>
      <c r="Y119" s="12" t="str">
        <f>IF(ISERROR(INDEX(Matches!$E:$E,MATCH($D119,Matches!L:L,0))),"",INDEX(Matches!$E:$E,MATCH($D119,Matches!L:L,0)))</f>
        <v/>
      </c>
      <c r="Z119" s="15"/>
      <c r="AA119" s="14"/>
    </row>
    <row r="120" spans="1:29" ht="30" customHeight="1" x14ac:dyDescent="0.25">
      <c r="B120" s="8"/>
      <c r="C120" s="8"/>
      <c r="D120" s="8"/>
      <c r="E120" s="20"/>
      <c r="F120" s="26"/>
      <c r="G120" s="12" t="str">
        <f>IF(ISERROR(INDEX(Matches!$E:$E,MATCH($D120,Matches!F:F,0))),"",INDEX(Matches!$E:$E,MATCH($D120,Matches!F:F,0)))</f>
        <v/>
      </c>
      <c r="H120" s="15"/>
      <c r="I120" s="15"/>
      <c r="J120" s="12" t="str">
        <f>IF(ISERROR(INDEX(Matches!$E:$E,MATCH($D120,Matches!G:G,0))),"",INDEX(Matches!$E:$E,MATCH($D120,Matches!G:G,0)))</f>
        <v/>
      </c>
      <c r="K120" s="15"/>
      <c r="L120" s="14"/>
      <c r="M120" s="12" t="str">
        <f>IF(ISERROR(INDEX(Matches!$E:$E,MATCH($D120,Matches!H:H,0))),"",INDEX(Matches!$E:$E,MATCH($D120,Matches!H:H,0)))</f>
        <v/>
      </c>
      <c r="N120" s="15"/>
      <c r="O120" s="14"/>
      <c r="P120" s="12" t="str">
        <f>IF(ISERROR(INDEX(Matches!$E:$E,MATCH($D120,Matches!I:I,0))),"",INDEX(Matches!$E:$E,MATCH($D120,Matches!I:I,0)))</f>
        <v/>
      </c>
      <c r="Q120" s="15"/>
      <c r="R120" s="14"/>
      <c r="S120" s="12" t="str">
        <f>IF(ISERROR(INDEX(Matches!$E:$E,MATCH($D120,Matches!J:J,0))),"",INDEX(Matches!$E:$E,MATCH($D120,Matches!J:J,0)))</f>
        <v/>
      </c>
      <c r="T120" s="15"/>
      <c r="U120" s="14"/>
      <c r="V120" s="12" t="str">
        <f>IF(ISERROR(INDEX(Matches!$E:$E,MATCH($D120,Matches!K:K,0))),"",INDEX(Matches!$E:$E,MATCH($D120,Matches!K:K,0)))</f>
        <v/>
      </c>
      <c r="W120" s="15"/>
      <c r="X120" s="14"/>
      <c r="Y120" s="12" t="str">
        <f>IF(ISERROR(INDEX(Matches!$E:$E,MATCH($D120,Matches!L:L,0))),"",INDEX(Matches!$E:$E,MATCH($D120,Matches!L:L,0)))</f>
        <v/>
      </c>
      <c r="Z120" s="15"/>
      <c r="AA120" s="14"/>
    </row>
    <row r="121" spans="1:29" ht="30" customHeight="1" x14ac:dyDescent="0.25">
      <c r="B121" s="8"/>
      <c r="C121" s="8"/>
      <c r="D121" s="8"/>
      <c r="E121" s="20"/>
      <c r="F121" s="26"/>
      <c r="G121" s="12" t="str">
        <f>IF(ISERROR(INDEX(Matches!$E:$E,MATCH($D121,Matches!F:F,0))),"",INDEX(Matches!$E:$E,MATCH($D121,Matches!F:F,0)))</f>
        <v/>
      </c>
      <c r="H121" s="15"/>
      <c r="I121" s="15"/>
      <c r="J121" s="12" t="str">
        <f>IF(ISERROR(INDEX(Matches!$E:$E,MATCH($D121,Matches!G:G,0))),"",INDEX(Matches!$E:$E,MATCH($D121,Matches!G:G,0)))</f>
        <v/>
      </c>
      <c r="K121" s="15"/>
      <c r="L121" s="14"/>
      <c r="M121" s="12" t="str">
        <f>IF(ISERROR(INDEX(Matches!$E:$E,MATCH($D121,Matches!H:H,0))),"",INDEX(Matches!$E:$E,MATCH($D121,Matches!H:H,0)))</f>
        <v/>
      </c>
      <c r="N121" s="15"/>
      <c r="O121" s="14"/>
      <c r="P121" s="12" t="str">
        <f>IF(ISERROR(INDEX(Matches!$E:$E,MATCH($D121,Matches!I:I,0))),"",INDEX(Matches!$E:$E,MATCH($D121,Matches!I:I,0)))</f>
        <v/>
      </c>
      <c r="Q121" s="15"/>
      <c r="R121" s="14"/>
      <c r="S121" s="12" t="str">
        <f>IF(ISERROR(INDEX(Matches!$E:$E,MATCH($D121,Matches!J:J,0))),"",INDEX(Matches!$E:$E,MATCH($D121,Matches!J:J,0)))</f>
        <v/>
      </c>
      <c r="T121" s="15"/>
      <c r="U121" s="14"/>
      <c r="V121" s="12" t="str">
        <f>IF(ISERROR(INDEX(Matches!$E:$E,MATCH($D121,Matches!K:K,0))),"",INDEX(Matches!$E:$E,MATCH($D121,Matches!K:K,0)))</f>
        <v/>
      </c>
      <c r="W121" s="15"/>
      <c r="X121" s="14"/>
      <c r="Y121" s="12" t="str">
        <f>IF(ISERROR(INDEX(Matches!$E:$E,MATCH($D121,Matches!L:L,0))),"",INDEX(Matches!$E:$E,MATCH($D121,Matches!L:L,0)))</f>
        <v/>
      </c>
      <c r="Z121" s="15"/>
      <c r="AA121" s="14"/>
    </row>
    <row r="122" spans="1:29" ht="30" customHeight="1" x14ac:dyDescent="0.25">
      <c r="B122" s="8"/>
      <c r="C122" s="8"/>
      <c r="D122" s="8"/>
      <c r="E122" s="20"/>
      <c r="F122" s="26"/>
      <c r="G122" s="12" t="str">
        <f>IF(ISERROR(INDEX(Matches!$E:$E,MATCH($D122,Matches!F:F,0))),"",INDEX(Matches!$E:$E,MATCH($D122,Matches!F:F,0)))</f>
        <v/>
      </c>
      <c r="H122" s="15"/>
      <c r="I122" s="15"/>
      <c r="J122" s="12" t="str">
        <f>IF(ISERROR(INDEX(Matches!$E:$E,MATCH($D122,Matches!G:G,0))),"",INDEX(Matches!$E:$E,MATCH($D122,Matches!G:G,0)))</f>
        <v/>
      </c>
      <c r="K122" s="15"/>
      <c r="L122" s="14"/>
      <c r="M122" s="12" t="str">
        <f>IF(ISERROR(INDEX(Matches!$E:$E,MATCH($D122,Matches!H:H,0))),"",INDEX(Matches!$E:$E,MATCH($D122,Matches!H:H,0)))</f>
        <v/>
      </c>
      <c r="N122" s="15"/>
      <c r="O122" s="14"/>
      <c r="P122" s="12" t="str">
        <f>IF(ISERROR(INDEX(Matches!$E:$E,MATCH($D122,Matches!I:I,0))),"",INDEX(Matches!$E:$E,MATCH($D122,Matches!I:I,0)))</f>
        <v/>
      </c>
      <c r="Q122" s="15"/>
      <c r="R122" s="14"/>
      <c r="S122" s="12" t="str">
        <f>IF(ISERROR(INDEX(Matches!$E:$E,MATCH($D122,Matches!J:J,0))),"",INDEX(Matches!$E:$E,MATCH($D122,Matches!J:J,0)))</f>
        <v/>
      </c>
      <c r="T122" s="15"/>
      <c r="U122" s="14"/>
      <c r="V122" s="12" t="str">
        <f>IF(ISERROR(INDEX(Matches!$E:$E,MATCH($D122,Matches!K:K,0))),"",INDEX(Matches!$E:$E,MATCH($D122,Matches!K:K,0)))</f>
        <v/>
      </c>
      <c r="W122" s="15"/>
      <c r="X122" s="14"/>
      <c r="Y122" s="12" t="str">
        <f>IF(ISERROR(INDEX(Matches!$E:$E,MATCH($D122,Matches!L:L,0))),"",INDEX(Matches!$E:$E,MATCH($D122,Matches!L:L,0)))</f>
        <v/>
      </c>
      <c r="Z122" s="15"/>
      <c r="AA122" s="14"/>
    </row>
    <row r="123" spans="1:29" ht="30" customHeight="1" x14ac:dyDescent="0.25">
      <c r="B123" s="8"/>
      <c r="C123" s="8"/>
      <c r="D123" s="8"/>
      <c r="E123" s="20"/>
      <c r="F123" s="26"/>
      <c r="G123" s="12" t="str">
        <f>IF(ISERROR(INDEX(Matches!$E:$E,MATCH($D123,Matches!F:F,0))),"",INDEX(Matches!$E:$E,MATCH($D123,Matches!F:F,0)))</f>
        <v/>
      </c>
      <c r="H123" s="15"/>
      <c r="I123" s="15"/>
      <c r="J123" s="12" t="str">
        <f>IF(ISERROR(INDEX(Matches!$E:$E,MATCH($D123,Matches!G:G,0))),"",INDEX(Matches!$E:$E,MATCH($D123,Matches!G:G,0)))</f>
        <v/>
      </c>
      <c r="K123" s="15"/>
      <c r="L123" s="14"/>
      <c r="M123" s="12" t="str">
        <f>IF(ISERROR(INDEX(Matches!$E:$E,MATCH($D123,Matches!H:H,0))),"",INDEX(Matches!$E:$E,MATCH($D123,Matches!H:H,0)))</f>
        <v/>
      </c>
      <c r="N123" s="15"/>
      <c r="O123" s="14"/>
      <c r="P123" s="12" t="str">
        <f>IF(ISERROR(INDEX(Matches!$E:$E,MATCH($D123,Matches!I:I,0))),"",INDEX(Matches!$E:$E,MATCH($D123,Matches!I:I,0)))</f>
        <v/>
      </c>
      <c r="Q123" s="15"/>
      <c r="R123" s="14"/>
      <c r="S123" s="12" t="str">
        <f>IF(ISERROR(INDEX(Matches!$E:$E,MATCH($D123,Matches!J:J,0))),"",INDEX(Matches!$E:$E,MATCH($D123,Matches!J:J,0)))</f>
        <v/>
      </c>
      <c r="T123" s="15"/>
      <c r="U123" s="14"/>
      <c r="V123" s="12" t="str">
        <f>IF(ISERROR(INDEX(Matches!$E:$E,MATCH($D123,Matches!K:K,0))),"",INDEX(Matches!$E:$E,MATCH($D123,Matches!K:K,0)))</f>
        <v/>
      </c>
      <c r="W123" s="15"/>
      <c r="X123" s="14"/>
      <c r="Y123" s="12" t="str">
        <f>IF(ISERROR(INDEX(Matches!$E:$E,MATCH($D123,Matches!L:L,0))),"",INDEX(Matches!$E:$E,MATCH($D123,Matches!L:L,0)))</f>
        <v/>
      </c>
      <c r="Z123" s="15"/>
      <c r="AA123" s="14"/>
    </row>
    <row r="124" spans="1:29" ht="30" customHeight="1" thickBot="1" x14ac:dyDescent="0.3">
      <c r="B124" s="27"/>
      <c r="C124" s="27"/>
      <c r="D124" s="27"/>
      <c r="E124" s="35"/>
      <c r="F124" s="26"/>
      <c r="G124" s="28" t="str">
        <f>IF(ISERROR(INDEX(Matches!$E:$E,MATCH($D124,Matches!F:F,0))),"",INDEX(Matches!$E:$E,MATCH($D124,Matches!F:F,0)))</f>
        <v/>
      </c>
      <c r="H124" s="17"/>
      <c r="I124" s="17"/>
      <c r="J124" s="28" t="str">
        <f>IF(ISERROR(INDEX(Matches!$E:$E,MATCH($D124,Matches!G:G,0))),"",INDEX(Matches!$E:$E,MATCH($D124,Matches!G:G,0)))</f>
        <v/>
      </c>
      <c r="K124" s="17"/>
      <c r="L124" s="29"/>
      <c r="M124" s="28" t="str">
        <f>IF(ISERROR(INDEX(Matches!$E:$E,MATCH($D124,Matches!H:H,0))),"",INDEX(Matches!$E:$E,MATCH($D124,Matches!H:H,0)))</f>
        <v/>
      </c>
      <c r="N124" s="17"/>
      <c r="O124" s="29"/>
      <c r="P124" s="28" t="str">
        <f>IF(ISERROR(INDEX(Matches!$E:$E,MATCH($D124,Matches!I:I,0))),"",INDEX(Matches!$E:$E,MATCH($D124,Matches!I:I,0)))</f>
        <v/>
      </c>
      <c r="Q124" s="17"/>
      <c r="R124" s="29"/>
      <c r="S124" s="28" t="str">
        <f>IF(ISERROR(INDEX(Matches!$E:$E,MATCH($D124,Matches!J:J,0))),"",INDEX(Matches!$E:$E,MATCH($D124,Matches!J:J,0)))</f>
        <v/>
      </c>
      <c r="T124" s="17"/>
      <c r="U124" s="29"/>
      <c r="V124" s="28" t="str">
        <f>IF(ISERROR(INDEX(Matches!$E:$E,MATCH($D124,Matches!K:K,0))),"",INDEX(Matches!$E:$E,MATCH($D124,Matches!K:K,0)))</f>
        <v/>
      </c>
      <c r="W124" s="17"/>
      <c r="X124" s="29"/>
      <c r="Y124" s="28" t="str">
        <f>IF(ISERROR(INDEX(Matches!$E:$E,MATCH($D124,Matches!L:L,0))),"",INDEX(Matches!$E:$E,MATCH($D124,Matches!L:L,0)))</f>
        <v/>
      </c>
      <c r="Z124" s="17"/>
      <c r="AA124" s="29"/>
    </row>
    <row r="125" spans="1:29" ht="30" customHeight="1" thickTop="1" x14ac:dyDescent="0.25">
      <c r="B125" s="30"/>
      <c r="C125" s="30"/>
      <c r="D125" s="30"/>
      <c r="E125" s="36"/>
      <c r="F125" s="31" t="s">
        <v>372</v>
      </c>
      <c r="G125" s="32" t="str">
        <f>IF(SUM(G114:G124)=0,"",SUM(G114:G124))</f>
        <v/>
      </c>
      <c r="H125" s="33"/>
      <c r="I125" s="33"/>
      <c r="J125" s="32" t="str">
        <f>IF(SUM(J114:J124)=0,"",SUM(J114:J124))</f>
        <v/>
      </c>
      <c r="K125" s="33"/>
      <c r="L125" s="34"/>
      <c r="M125" s="32" t="str">
        <f>IF(SUM(M114:M124)=0,"",SUM(M114:M124))</f>
        <v/>
      </c>
      <c r="N125" s="33"/>
      <c r="O125" s="34"/>
      <c r="P125" s="32" t="str">
        <f>IF(SUM(P114:P124)=0,"",SUM(P114:P124))</f>
        <v/>
      </c>
      <c r="Q125" s="33"/>
      <c r="R125" s="34"/>
      <c r="S125" s="32" t="str">
        <f>IF(SUM(S114:S124)=0,"",SUM(S114:S124))</f>
        <v/>
      </c>
      <c r="T125" s="33"/>
      <c r="U125" s="34"/>
      <c r="V125" s="32" t="str">
        <f>IF(SUM(V114:V124)=0,"",SUM(V114:V124))</f>
        <v/>
      </c>
      <c r="W125" s="33"/>
      <c r="X125" s="34"/>
      <c r="Y125" s="32" t="str">
        <f>IF(SUM(Y114:Y124)=0,"",SUM(Y114:Y124))</f>
        <v/>
      </c>
      <c r="Z125" s="33"/>
      <c r="AA125" s="34"/>
      <c r="AB125" s="2">
        <f>SUM(G125:AA125)</f>
        <v>0</v>
      </c>
    </row>
    <row r="126" spans="1:29" ht="30" customHeight="1" x14ac:dyDescent="0.25">
      <c r="B126" s="21"/>
      <c r="C126" s="21"/>
      <c r="D126" s="21"/>
      <c r="E126" s="23"/>
      <c r="F126" s="22" t="s">
        <v>375</v>
      </c>
      <c r="G126" s="12"/>
      <c r="H126" s="15"/>
      <c r="I126" s="15" t="str">
        <f>IF(SUM(I114:I116)=0,"",SUM(I114:I116))</f>
        <v/>
      </c>
      <c r="J126" s="12"/>
      <c r="K126" s="15"/>
      <c r="L126" s="15" t="str">
        <f>IF(SUM(L114:L116)=0,"",SUM(L114:L116))</f>
        <v/>
      </c>
      <c r="M126" s="12"/>
      <c r="N126" s="15"/>
      <c r="O126" s="15" t="str">
        <f>IF(SUM(O114:O116)=0,"",SUM(O114:O116))</f>
        <v/>
      </c>
      <c r="P126" s="12"/>
      <c r="Q126" s="15"/>
      <c r="R126" s="15" t="str">
        <f>IF(SUM(R114:R116)=0,"",SUM(R114:R116))</f>
        <v/>
      </c>
      <c r="S126" s="12"/>
      <c r="T126" s="15"/>
      <c r="U126" s="15" t="str">
        <f>IF(SUM(U114:U116)=0,"",SUM(U114:U116))</f>
        <v/>
      </c>
      <c r="V126" s="12"/>
      <c r="W126" s="15"/>
      <c r="X126" s="15" t="str">
        <f>IF(SUM(X114:X116)=0,"",SUM(X114:X116))</f>
        <v/>
      </c>
      <c r="Y126" s="12"/>
      <c r="Z126" s="15"/>
      <c r="AA126" s="15" t="str">
        <f>IF(SUM(AA114:AA116)=0,"",SUM(AA114:AA116))</f>
        <v/>
      </c>
      <c r="AB126" s="2">
        <f>SUM(G126:AA126)</f>
        <v>0</v>
      </c>
      <c r="AC126" s="3">
        <f>INT(SUM(G126:AA126)/3)</f>
        <v>0</v>
      </c>
    </row>
    <row r="127" spans="1:29" ht="30" customHeight="1" thickBot="1" x14ac:dyDescent="0.3">
      <c r="B127" s="21"/>
      <c r="C127" s="21"/>
      <c r="D127" s="21"/>
      <c r="E127" s="24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2"/>
    </row>
    <row r="128" spans="1:29" ht="30" customHeight="1" x14ac:dyDescent="0.25">
      <c r="B128" s="21"/>
      <c r="C128" s="21"/>
      <c r="D128" s="21"/>
      <c r="E128" s="24"/>
      <c r="F128" s="18"/>
      <c r="G128" s="124">
        <f>IF((AB125-AC126)&lt;0,0,AB125-AC126)</f>
        <v>0</v>
      </c>
      <c r="H128" s="125"/>
      <c r="I128" s="126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</row>
    <row r="129" spans="1:28" ht="30" customHeight="1" thickBot="1" x14ac:dyDescent="0.3">
      <c r="B129" s="21"/>
      <c r="C129" s="21"/>
      <c r="D129" s="21"/>
      <c r="E129" s="24"/>
      <c r="F129" s="18"/>
      <c r="G129" s="127"/>
      <c r="H129" s="128"/>
      <c r="I129" s="12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</row>
    <row r="130" spans="1:28" ht="30" customHeight="1" x14ac:dyDescent="0.25">
      <c r="B130" s="21"/>
      <c r="C130" s="21"/>
      <c r="D130" s="21"/>
      <c r="E130" s="24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8" ht="30" customHeight="1" x14ac:dyDescent="0.25">
      <c r="B131" s="21"/>
      <c r="C131" s="21"/>
      <c r="D131" s="21"/>
      <c r="E131" s="24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8" ht="30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8" ht="50.1" customHeight="1" x14ac:dyDescent="0.25">
      <c r="A133" s="3">
        <f>A1</f>
        <v>3</v>
      </c>
      <c r="B133" s="140" t="str">
        <f>INDEX(Diary!$E:$E,MATCH(A133,Diary!$A:$A,0))</f>
        <v>Dream League</v>
      </c>
      <c r="C133" s="141"/>
      <c r="D133" s="142"/>
      <c r="E133" s="143" t="str">
        <f>INDEX(Diary!$B:$B,MATCH(A133,Diary!$A:$A,0))</f>
        <v>Week 3</v>
      </c>
      <c r="F133" s="143"/>
      <c r="G133" s="143"/>
      <c r="H133" s="143"/>
      <c r="I133" s="143"/>
      <c r="J133" s="144">
        <f>INDEX(Diary!$C:$C,MATCH(A133,Diary!$A:$A,0))</f>
        <v>41904</v>
      </c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6"/>
    </row>
    <row r="134" spans="1:28" ht="24.9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8" ht="24.95" customHeight="1" x14ac:dyDescent="0.25">
      <c r="B135" s="130" t="str">
        <f>INDEX(Fixtures!$E:$E,MATCH(A136,Fixtures!$A:$A,0))</f>
        <v>AJAX TREESDOWN</v>
      </c>
      <c r="C135" s="131"/>
      <c r="D135" s="132"/>
      <c r="E135" s="136" t="str">
        <f>INDEX(Owners!$A:$A,MATCH(B135,Owners!$B:$B,0))</f>
        <v>Martin Tarbuck</v>
      </c>
      <c r="F135" s="137"/>
      <c r="G135" s="123" t="s">
        <v>390</v>
      </c>
      <c r="H135" s="123"/>
      <c r="I135" s="123"/>
      <c r="J135" s="123" t="s">
        <v>391</v>
      </c>
      <c r="K135" s="123"/>
      <c r="L135" s="123"/>
      <c r="M135" s="123" t="s">
        <v>392</v>
      </c>
      <c r="N135" s="123"/>
      <c r="O135" s="123"/>
      <c r="P135" s="123" t="s">
        <v>393</v>
      </c>
      <c r="Q135" s="123"/>
      <c r="R135" s="123"/>
      <c r="S135" s="123" t="s">
        <v>394</v>
      </c>
      <c r="T135" s="123"/>
      <c r="U135" s="123"/>
      <c r="V135" s="123" t="s">
        <v>395</v>
      </c>
      <c r="W135" s="123"/>
      <c r="X135" s="123"/>
      <c r="Y135" s="123" t="s">
        <v>396</v>
      </c>
      <c r="Z135" s="123"/>
      <c r="AA135" s="123"/>
    </row>
    <row r="136" spans="1:28" ht="24.95" customHeight="1" x14ac:dyDescent="0.25">
      <c r="A136" s="3">
        <f>A4+3</f>
        <v>21</v>
      </c>
      <c r="B136" s="133"/>
      <c r="C136" s="134"/>
      <c r="D136" s="135"/>
      <c r="E136" s="138"/>
      <c r="F136" s="139"/>
      <c r="G136" s="4" t="s">
        <v>372</v>
      </c>
      <c r="H136" s="5" t="s">
        <v>397</v>
      </c>
      <c r="I136" s="6" t="s">
        <v>375</v>
      </c>
      <c r="J136" s="4" t="s">
        <v>372</v>
      </c>
      <c r="K136" s="5" t="s">
        <v>397</v>
      </c>
      <c r="L136" s="7" t="s">
        <v>375</v>
      </c>
      <c r="M136" s="4" t="s">
        <v>372</v>
      </c>
      <c r="N136" s="5" t="s">
        <v>397</v>
      </c>
      <c r="O136" s="7" t="s">
        <v>375</v>
      </c>
      <c r="P136" s="4" t="s">
        <v>372</v>
      </c>
      <c r="Q136" s="5" t="s">
        <v>397</v>
      </c>
      <c r="R136" s="7" t="s">
        <v>375</v>
      </c>
      <c r="S136" s="4" t="s">
        <v>372</v>
      </c>
      <c r="T136" s="5" t="s">
        <v>397</v>
      </c>
      <c r="U136" s="7" t="s">
        <v>375</v>
      </c>
      <c r="V136" s="4" t="s">
        <v>372</v>
      </c>
      <c r="W136" s="5" t="s">
        <v>397</v>
      </c>
      <c r="X136" s="7" t="s">
        <v>375</v>
      </c>
      <c r="Y136" s="4" t="s">
        <v>372</v>
      </c>
      <c r="Z136" s="5" t="s">
        <v>397</v>
      </c>
      <c r="AA136" s="7" t="s">
        <v>375</v>
      </c>
    </row>
    <row r="137" spans="1:28" ht="30" customHeight="1" x14ac:dyDescent="0.25">
      <c r="B137" s="8"/>
      <c r="C137" s="8"/>
      <c r="D137" s="8"/>
      <c r="E137" s="84"/>
      <c r="F137" s="26"/>
      <c r="G137" s="9" t="str">
        <f>IF(ISERROR(INDEX(Matches!$E:$E,MATCH($D137,Matches!F:F,0))),"",INDEX(Matches!$E:$E,MATCH($D137,Matches!F:F,0)))</f>
        <v/>
      </c>
      <c r="H137" s="10" t="s">
        <v>397</v>
      </c>
      <c r="I137" s="11" t="str">
        <f>IF(ISERROR(INDEX(Matches!$E:$E,MATCH($D137,Matches!F:F,0))),"",INDEX(Matches!$E:$E,MATCH($D137,Matches!F:F,0)))</f>
        <v/>
      </c>
      <c r="J137" s="12" t="str">
        <f>IF(ISERROR(INDEX(Matches!$E:$E,MATCH($D137,Matches!G:G,0))),"",INDEX(Matches!$E:$E,MATCH($D137,Matches!G:G,0)))</f>
        <v/>
      </c>
      <c r="K137" s="13" t="s">
        <v>397</v>
      </c>
      <c r="L137" s="14" t="str">
        <f>IF(ISERROR(INDEX(Matches!$E:$E,MATCH($D137,Matches!G:G,0))),"",INDEX(Matches!$E:$E,MATCH($D137,Matches!G:G,0)))</f>
        <v/>
      </c>
      <c r="M137" s="12" t="str">
        <f>IF(ISERROR(INDEX(Matches!$E:$E,MATCH($D137,Matches!H:H,0))),"",INDEX(Matches!$E:$E,MATCH($D137,Matches!H:H,0)))</f>
        <v/>
      </c>
      <c r="N137" s="13" t="s">
        <v>397</v>
      </c>
      <c r="O137" s="14" t="str">
        <f>IF(ISERROR(INDEX(Matches!$E:$E,MATCH($D137,Matches!H:H,0))),"",INDEX(Matches!$E:$E,MATCH($D137,Matches!H:H,0)))</f>
        <v/>
      </c>
      <c r="P137" s="12" t="str">
        <f>IF(ISERROR(INDEX(Matches!$E:$E,MATCH($D137,Matches!I:I,0))),"",INDEX(Matches!$E:$E,MATCH($D137,Matches!I:I,0)))</f>
        <v/>
      </c>
      <c r="Q137" s="13" t="s">
        <v>397</v>
      </c>
      <c r="R137" s="14" t="str">
        <f>IF(ISERROR(INDEX(Matches!$E:$E,MATCH($D137,Matches!I:I,0))),"",INDEX(Matches!$E:$E,MATCH($D137,Matches!I:I,0)))</f>
        <v/>
      </c>
      <c r="S137" s="12" t="str">
        <f>IF(ISERROR(INDEX(Matches!$E:$E,MATCH($D137,Matches!J:J,0))),"",INDEX(Matches!$E:$E,MATCH($D137,Matches!J:J,0)))</f>
        <v/>
      </c>
      <c r="T137" s="13" t="s">
        <v>397</v>
      </c>
      <c r="U137" s="14" t="str">
        <f>IF(ISERROR(INDEX(Matches!$E:$E,MATCH($D137,Matches!J:J,0))),"",INDEX(Matches!$E:$E,MATCH($D137,Matches!J:J,0)))</f>
        <v/>
      </c>
      <c r="V137" s="12" t="str">
        <f>IF(ISERROR(INDEX(Matches!$E:$E,MATCH($D137,Matches!K:K,0))),"",INDEX(Matches!$E:$E,MATCH($D137,Matches!K:K,0)))</f>
        <v/>
      </c>
      <c r="W137" s="13" t="s">
        <v>397</v>
      </c>
      <c r="X137" s="14" t="str">
        <f>IF(ISERROR(INDEX(Matches!$E:$E,MATCH($D137,Matches!K:K,0))),"",INDEX(Matches!$E:$E,MATCH($D137,Matches!K:K,0)))</f>
        <v/>
      </c>
      <c r="Y137" s="12" t="str">
        <f>IF(ISERROR(INDEX(Matches!$E:$E,MATCH($D137,Matches!L:L,0))),"",INDEX(Matches!$E:$E,MATCH($D137,Matches!L:L,0)))</f>
        <v/>
      </c>
      <c r="Z137" s="13" t="s">
        <v>397</v>
      </c>
      <c r="AA137" s="14" t="str">
        <f>IF(ISERROR(INDEX(Matches!$E:$E,MATCH($D137,Matches!L:L,0))),"",INDEX(Matches!$E:$E,MATCH($D137,Matches!L:L,0)))</f>
        <v/>
      </c>
    </row>
    <row r="138" spans="1:28" ht="30" customHeight="1" x14ac:dyDescent="0.25">
      <c r="B138" s="8"/>
      <c r="C138" s="8"/>
      <c r="D138" s="8"/>
      <c r="E138" s="8"/>
      <c r="F138" s="26"/>
      <c r="G138" s="12" t="str">
        <f>IF(ISERROR(INDEX(Matches!$E:$E,MATCH($D138,Matches!F:F,0))),"",INDEX(Matches!$E:$E,MATCH($D138,Matches!F:F,0)))</f>
        <v/>
      </c>
      <c r="H138" s="13" t="s">
        <v>397</v>
      </c>
      <c r="I138" s="15" t="str">
        <f>IF(ISERROR(INDEX(Matches!$E:$E,MATCH($D138,Matches!F:F,0))),"",INDEX(Matches!$E:$E,MATCH($D138,Matches!F:F,0)))</f>
        <v/>
      </c>
      <c r="J138" s="12" t="str">
        <f>IF(ISERROR(INDEX(Matches!$E:$E,MATCH($D138,Matches!G:G,0))),"",INDEX(Matches!$E:$E,MATCH($D138,Matches!G:G,0)))</f>
        <v/>
      </c>
      <c r="K138" s="13" t="s">
        <v>397</v>
      </c>
      <c r="L138" s="14" t="str">
        <f>IF(ISERROR(INDEX(Matches!$E:$E,MATCH($D138,Matches!G:G,0))),"",INDEX(Matches!$E:$E,MATCH($D138,Matches!G:G,0)))</f>
        <v/>
      </c>
      <c r="M138" s="12" t="str">
        <f>IF(ISERROR(INDEX(Matches!$E:$E,MATCH($D138,Matches!H:H,0))),"",INDEX(Matches!$E:$E,MATCH($D138,Matches!H:H,0)))</f>
        <v/>
      </c>
      <c r="N138" s="13" t="s">
        <v>397</v>
      </c>
      <c r="O138" s="14" t="str">
        <f>IF(ISERROR(INDEX(Matches!$E:$E,MATCH($D138,Matches!H:H,0))),"",INDEX(Matches!$E:$E,MATCH($D138,Matches!H:H,0)))</f>
        <v/>
      </c>
      <c r="P138" s="12" t="str">
        <f>IF(ISERROR(INDEX(Matches!$E:$E,MATCH($D138,Matches!I:I,0))),"",INDEX(Matches!$E:$E,MATCH($D138,Matches!I:I,0)))</f>
        <v/>
      </c>
      <c r="Q138" s="13" t="s">
        <v>397</v>
      </c>
      <c r="R138" s="14" t="str">
        <f>IF(ISERROR(INDEX(Matches!$E:$E,MATCH($D138,Matches!I:I,0))),"",INDEX(Matches!$E:$E,MATCH($D138,Matches!I:I,0)))</f>
        <v/>
      </c>
      <c r="S138" s="12" t="str">
        <f>IF(ISERROR(INDEX(Matches!$E:$E,MATCH($D138,Matches!J:J,0))),"",INDEX(Matches!$E:$E,MATCH($D138,Matches!J:J,0)))</f>
        <v/>
      </c>
      <c r="T138" s="13" t="s">
        <v>397</v>
      </c>
      <c r="U138" s="14" t="str">
        <f>IF(ISERROR(INDEX(Matches!$E:$E,MATCH($D138,Matches!J:J,0))),"",INDEX(Matches!$E:$E,MATCH($D138,Matches!J:J,0)))</f>
        <v/>
      </c>
      <c r="V138" s="12" t="str">
        <f>IF(ISERROR(INDEX(Matches!$E:$E,MATCH($D138,Matches!K:K,0))),"",INDEX(Matches!$E:$E,MATCH($D138,Matches!K:K,0)))</f>
        <v/>
      </c>
      <c r="W138" s="13" t="s">
        <v>397</v>
      </c>
      <c r="X138" s="14" t="str">
        <f>IF(ISERROR(INDEX(Matches!$E:$E,MATCH($D138,Matches!K:K,0))),"",INDEX(Matches!$E:$E,MATCH($D138,Matches!K:K,0)))</f>
        <v/>
      </c>
      <c r="Y138" s="12" t="str">
        <f>IF(ISERROR(INDEX(Matches!$E:$E,MATCH($D138,Matches!L:L,0))),"",INDEX(Matches!$E:$E,MATCH($D138,Matches!L:L,0)))</f>
        <v/>
      </c>
      <c r="Z138" s="13" t="s">
        <v>397</v>
      </c>
      <c r="AA138" s="14" t="str">
        <f>IF(ISERROR(INDEX(Matches!$E:$E,MATCH($D138,Matches!L:L,0))),"",INDEX(Matches!$E:$E,MATCH($D138,Matches!L:L,0)))</f>
        <v/>
      </c>
    </row>
    <row r="139" spans="1:28" ht="30" customHeight="1" x14ac:dyDescent="0.25">
      <c r="B139" s="8"/>
      <c r="C139" s="8"/>
      <c r="D139" s="8"/>
      <c r="E139" s="8"/>
      <c r="F139" s="26"/>
      <c r="G139" s="12" t="str">
        <f>IF(ISERROR(INDEX(Matches!$E:$E,MATCH($D139,Matches!F:F,0))),"",INDEX(Matches!$E:$E,MATCH($D139,Matches!F:F,0)))</f>
        <v/>
      </c>
      <c r="H139" s="13" t="s">
        <v>397</v>
      </c>
      <c r="I139" s="15" t="str">
        <f>IF(ISERROR(INDEX(Matches!$E:$E,MATCH($D139,Matches!F:F,0))),"",INDEX(Matches!$E:$E,MATCH($D139,Matches!F:F,0)))</f>
        <v/>
      </c>
      <c r="J139" s="12" t="str">
        <f>IF(ISERROR(INDEX(Matches!$E:$E,MATCH($D139,Matches!G:G,0))),"",INDEX(Matches!$E:$E,MATCH($D139,Matches!G:G,0)))</f>
        <v/>
      </c>
      <c r="K139" s="13" t="s">
        <v>397</v>
      </c>
      <c r="L139" s="14" t="str">
        <f>IF(ISERROR(INDEX(Matches!$E:$E,MATCH($D139,Matches!G:G,0))),"",INDEX(Matches!$E:$E,MATCH($D139,Matches!G:G,0)))</f>
        <v/>
      </c>
      <c r="M139" s="12" t="str">
        <f>IF(ISERROR(INDEX(Matches!$E:$E,MATCH($D139,Matches!H:H,0))),"",INDEX(Matches!$E:$E,MATCH($D139,Matches!H:H,0)))</f>
        <v/>
      </c>
      <c r="N139" s="13" t="s">
        <v>397</v>
      </c>
      <c r="O139" s="14" t="str">
        <f>IF(ISERROR(INDEX(Matches!$E:$E,MATCH($D139,Matches!H:H,0))),"",INDEX(Matches!$E:$E,MATCH($D139,Matches!H:H,0)))</f>
        <v/>
      </c>
      <c r="P139" s="12" t="str">
        <f>IF(ISERROR(INDEX(Matches!$E:$E,MATCH($D139,Matches!I:I,0))),"",INDEX(Matches!$E:$E,MATCH($D139,Matches!I:I,0)))</f>
        <v/>
      </c>
      <c r="Q139" s="13" t="s">
        <v>397</v>
      </c>
      <c r="R139" s="14" t="str">
        <f>IF(ISERROR(INDEX(Matches!$E:$E,MATCH($D139,Matches!I:I,0))),"",INDEX(Matches!$E:$E,MATCH($D139,Matches!I:I,0)))</f>
        <v/>
      </c>
      <c r="S139" s="12" t="str">
        <f>IF(ISERROR(INDEX(Matches!$E:$E,MATCH($D139,Matches!J:J,0))),"",INDEX(Matches!$E:$E,MATCH($D139,Matches!J:J,0)))</f>
        <v/>
      </c>
      <c r="T139" s="13" t="s">
        <v>397</v>
      </c>
      <c r="U139" s="14" t="str">
        <f>IF(ISERROR(INDEX(Matches!$E:$E,MATCH($D139,Matches!J:J,0))),"",INDEX(Matches!$E:$E,MATCH($D139,Matches!J:J,0)))</f>
        <v/>
      </c>
      <c r="V139" s="12" t="str">
        <f>IF(ISERROR(INDEX(Matches!$E:$E,MATCH($D139,Matches!K:K,0))),"",INDEX(Matches!$E:$E,MATCH($D139,Matches!K:K,0)))</f>
        <v/>
      </c>
      <c r="W139" s="13" t="s">
        <v>397</v>
      </c>
      <c r="X139" s="14" t="str">
        <f>IF(ISERROR(INDEX(Matches!$E:$E,MATCH($D139,Matches!K:K,0))),"",INDEX(Matches!$E:$E,MATCH($D139,Matches!K:K,0)))</f>
        <v/>
      </c>
      <c r="Y139" s="12" t="str">
        <f>IF(ISERROR(INDEX(Matches!$E:$E,MATCH($D139,Matches!L:L,0))),"",INDEX(Matches!$E:$E,MATCH($D139,Matches!L:L,0)))</f>
        <v/>
      </c>
      <c r="Z139" s="13" t="s">
        <v>397</v>
      </c>
      <c r="AA139" s="14" t="str">
        <f>IF(ISERROR(INDEX(Matches!$E:$E,MATCH($D139,Matches!L:L,0))),"",INDEX(Matches!$E:$E,MATCH($D139,Matches!L:L,0)))</f>
        <v/>
      </c>
    </row>
    <row r="140" spans="1:28" ht="30" customHeight="1" x14ac:dyDescent="0.25">
      <c r="B140" s="8"/>
      <c r="C140" s="8"/>
      <c r="D140" s="8"/>
      <c r="E140" s="8"/>
      <c r="F140" s="26"/>
      <c r="G140" s="12" t="str">
        <f>IF(ISERROR(INDEX(Matches!$E:$E,MATCH($D140,Matches!F:F,0))),"",INDEX(Matches!$E:$E,MATCH($D140,Matches!F:F,0)))</f>
        <v/>
      </c>
      <c r="H140" s="15"/>
      <c r="I140" s="15"/>
      <c r="J140" s="12" t="str">
        <f>IF(ISERROR(INDEX(Matches!$E:$E,MATCH($D140,Matches!G:G,0))),"",INDEX(Matches!$E:$E,MATCH($D140,Matches!G:G,0)))</f>
        <v/>
      </c>
      <c r="K140" s="15"/>
      <c r="L140" s="14"/>
      <c r="M140" s="12" t="str">
        <f>IF(ISERROR(INDEX(Matches!$E:$E,MATCH($D140,Matches!H:H,0))),"",INDEX(Matches!$E:$E,MATCH($D140,Matches!H:H,0)))</f>
        <v/>
      </c>
      <c r="N140" s="15"/>
      <c r="O140" s="14"/>
      <c r="P140" s="12" t="str">
        <f>IF(ISERROR(INDEX(Matches!$E:$E,MATCH($D140,Matches!I:I,0))),"",INDEX(Matches!$E:$E,MATCH($D140,Matches!I:I,0)))</f>
        <v/>
      </c>
      <c r="Q140" s="15"/>
      <c r="R140" s="14"/>
      <c r="S140" s="12" t="str">
        <f>IF(ISERROR(INDEX(Matches!$E:$E,MATCH($D140,Matches!J:J,0))),"",INDEX(Matches!$E:$E,MATCH($D140,Matches!J:J,0)))</f>
        <v/>
      </c>
      <c r="T140" s="15"/>
      <c r="U140" s="14"/>
      <c r="V140" s="12" t="str">
        <f>IF(ISERROR(INDEX(Matches!$E:$E,MATCH($D140,Matches!K:K,0))),"",INDEX(Matches!$E:$E,MATCH($D140,Matches!K:K,0)))</f>
        <v/>
      </c>
      <c r="W140" s="15"/>
      <c r="X140" s="14"/>
      <c r="Y140" s="12" t="str">
        <f>IF(ISERROR(INDEX(Matches!$E:$E,MATCH($D140,Matches!L:L,0))),"",INDEX(Matches!$E:$E,MATCH($D140,Matches!L:L,0)))</f>
        <v/>
      </c>
      <c r="Z140" s="15"/>
      <c r="AA140" s="14"/>
    </row>
    <row r="141" spans="1:28" ht="30" customHeight="1" x14ac:dyDescent="0.25">
      <c r="B141" s="8"/>
      <c r="C141" s="8"/>
      <c r="D141" s="8"/>
      <c r="E141" s="8"/>
      <c r="F141" s="26"/>
      <c r="G141" s="12" t="str">
        <f>IF(ISERROR(INDEX(Matches!$E:$E,MATCH($D141,Matches!F:F,0))),"",INDEX(Matches!$E:$E,MATCH($D141,Matches!F:F,0)))</f>
        <v/>
      </c>
      <c r="H141" s="15"/>
      <c r="I141" s="15"/>
      <c r="J141" s="12" t="str">
        <f>IF(ISERROR(INDEX(Matches!$E:$E,MATCH($D141,Matches!G:G,0))),"",INDEX(Matches!$E:$E,MATCH($D141,Matches!G:G,0)))</f>
        <v/>
      </c>
      <c r="K141" s="15"/>
      <c r="L141" s="14"/>
      <c r="M141" s="12" t="str">
        <f>IF(ISERROR(INDEX(Matches!$E:$E,MATCH($D141,Matches!H:H,0))),"",INDEX(Matches!$E:$E,MATCH($D141,Matches!H:H,0)))</f>
        <v/>
      </c>
      <c r="N141" s="15"/>
      <c r="O141" s="14"/>
      <c r="P141" s="12" t="str">
        <f>IF(ISERROR(INDEX(Matches!$E:$E,MATCH($D141,Matches!I:I,0))),"",INDEX(Matches!$E:$E,MATCH($D141,Matches!I:I,0)))</f>
        <v/>
      </c>
      <c r="Q141" s="15"/>
      <c r="R141" s="14"/>
      <c r="S141" s="12" t="str">
        <f>IF(ISERROR(INDEX(Matches!$E:$E,MATCH($D141,Matches!J:J,0))),"",INDEX(Matches!$E:$E,MATCH($D141,Matches!J:J,0)))</f>
        <v/>
      </c>
      <c r="T141" s="15"/>
      <c r="U141" s="14"/>
      <c r="V141" s="12" t="str">
        <f>IF(ISERROR(INDEX(Matches!$E:$E,MATCH($D141,Matches!K:K,0))),"",INDEX(Matches!$E:$E,MATCH($D141,Matches!K:K,0)))</f>
        <v/>
      </c>
      <c r="W141" s="15"/>
      <c r="X141" s="14"/>
      <c r="Y141" s="12" t="str">
        <f>IF(ISERROR(INDEX(Matches!$E:$E,MATCH($D141,Matches!L:L,0))),"",INDEX(Matches!$E:$E,MATCH($D141,Matches!L:L,0)))</f>
        <v/>
      </c>
      <c r="Z141" s="15"/>
      <c r="AA141" s="14"/>
    </row>
    <row r="142" spans="1:28" ht="30" customHeight="1" x14ac:dyDescent="0.25">
      <c r="B142" s="8"/>
      <c r="C142" s="8"/>
      <c r="D142" s="8"/>
      <c r="E142" s="8"/>
      <c r="F142" s="26"/>
      <c r="G142" s="12" t="str">
        <f>IF(ISERROR(INDEX(Matches!$E:$E,MATCH($D142,Matches!F:F,0))),"",INDEX(Matches!$E:$E,MATCH($D142,Matches!F:F,0)))</f>
        <v/>
      </c>
      <c r="H142" s="15"/>
      <c r="I142" s="15"/>
      <c r="J142" s="12" t="str">
        <f>IF(ISERROR(INDEX(Matches!$E:$E,MATCH($D142,Matches!G:G,0))),"",INDEX(Matches!$E:$E,MATCH($D142,Matches!G:G,0)))</f>
        <v/>
      </c>
      <c r="K142" s="15"/>
      <c r="L142" s="14"/>
      <c r="M142" s="12" t="str">
        <f>IF(ISERROR(INDEX(Matches!$E:$E,MATCH($D142,Matches!H:H,0))),"",INDEX(Matches!$E:$E,MATCH($D142,Matches!H:H,0)))</f>
        <v/>
      </c>
      <c r="N142" s="15"/>
      <c r="O142" s="14"/>
      <c r="P142" s="12" t="str">
        <f>IF(ISERROR(INDEX(Matches!$E:$E,MATCH($D142,Matches!I:I,0))),"",INDEX(Matches!$E:$E,MATCH($D142,Matches!I:I,0)))</f>
        <v/>
      </c>
      <c r="Q142" s="15"/>
      <c r="R142" s="14"/>
      <c r="S142" s="12" t="str">
        <f>IF(ISERROR(INDEX(Matches!$E:$E,MATCH($D142,Matches!J:J,0))),"",INDEX(Matches!$E:$E,MATCH($D142,Matches!J:J,0)))</f>
        <v/>
      </c>
      <c r="T142" s="15"/>
      <c r="U142" s="14"/>
      <c r="V142" s="12" t="str">
        <f>IF(ISERROR(INDEX(Matches!$E:$E,MATCH($D142,Matches!K:K,0))),"",INDEX(Matches!$E:$E,MATCH($D142,Matches!K:K,0)))</f>
        <v/>
      </c>
      <c r="W142" s="15"/>
      <c r="X142" s="14"/>
      <c r="Y142" s="12" t="str">
        <f>IF(ISERROR(INDEX(Matches!$E:$E,MATCH($D142,Matches!L:L,0))),"",INDEX(Matches!$E:$E,MATCH($D142,Matches!L:L,0)))</f>
        <v/>
      </c>
      <c r="Z142" s="15"/>
      <c r="AA142" s="14"/>
    </row>
    <row r="143" spans="1:28" ht="30" customHeight="1" x14ac:dyDescent="0.25">
      <c r="B143" s="8"/>
      <c r="C143" s="8"/>
      <c r="D143" s="8"/>
      <c r="E143" s="8"/>
      <c r="F143" s="26"/>
      <c r="G143" s="12" t="str">
        <f>IF(ISERROR(INDEX(Matches!$E:$E,MATCH($D143,Matches!F:F,0))),"",INDEX(Matches!$E:$E,MATCH($D143,Matches!F:F,0)))</f>
        <v/>
      </c>
      <c r="H143" s="15"/>
      <c r="I143" s="15"/>
      <c r="J143" s="12" t="str">
        <f>IF(ISERROR(INDEX(Matches!$E:$E,MATCH($D143,Matches!G:G,0))),"",INDEX(Matches!$E:$E,MATCH($D143,Matches!G:G,0)))</f>
        <v/>
      </c>
      <c r="K143" s="15"/>
      <c r="L143" s="14"/>
      <c r="M143" s="12" t="str">
        <f>IF(ISERROR(INDEX(Matches!$E:$E,MATCH($D143,Matches!H:H,0))),"",INDEX(Matches!$E:$E,MATCH($D143,Matches!H:H,0)))</f>
        <v/>
      </c>
      <c r="N143" s="15"/>
      <c r="O143" s="14"/>
      <c r="P143" s="12" t="str">
        <f>IF(ISERROR(INDEX(Matches!$E:$E,MATCH($D143,Matches!I:I,0))),"",INDEX(Matches!$E:$E,MATCH($D143,Matches!I:I,0)))</f>
        <v/>
      </c>
      <c r="Q143" s="15"/>
      <c r="R143" s="14"/>
      <c r="S143" s="12" t="str">
        <f>IF(ISERROR(INDEX(Matches!$E:$E,MATCH($D143,Matches!J:J,0))),"",INDEX(Matches!$E:$E,MATCH($D143,Matches!J:J,0)))</f>
        <v/>
      </c>
      <c r="T143" s="15"/>
      <c r="U143" s="14"/>
      <c r="V143" s="12" t="str">
        <f>IF(ISERROR(INDEX(Matches!$E:$E,MATCH($D143,Matches!K:K,0))),"",INDEX(Matches!$E:$E,MATCH($D143,Matches!K:K,0)))</f>
        <v/>
      </c>
      <c r="W143" s="15"/>
      <c r="X143" s="14"/>
      <c r="Y143" s="12" t="str">
        <f>IF(ISERROR(INDEX(Matches!$E:$E,MATCH($D143,Matches!L:L,0))),"",INDEX(Matches!$E:$E,MATCH($D143,Matches!L:L,0)))</f>
        <v/>
      </c>
      <c r="Z143" s="15"/>
      <c r="AA143" s="14"/>
    </row>
    <row r="144" spans="1:28" ht="30" customHeight="1" x14ac:dyDescent="0.25">
      <c r="B144" s="8"/>
      <c r="C144" s="8"/>
      <c r="D144" s="8"/>
      <c r="E144" s="8"/>
      <c r="F144" s="26"/>
      <c r="G144" s="12" t="str">
        <f>IF(ISERROR(INDEX(Matches!$E:$E,MATCH($D144,Matches!F:F,0))),"",INDEX(Matches!$E:$E,MATCH($D144,Matches!F:F,0)))</f>
        <v/>
      </c>
      <c r="H144" s="15"/>
      <c r="I144" s="15"/>
      <c r="J144" s="12" t="str">
        <f>IF(ISERROR(INDEX(Matches!$E:$E,MATCH($D144,Matches!G:G,0))),"",INDEX(Matches!$E:$E,MATCH($D144,Matches!G:G,0)))</f>
        <v/>
      </c>
      <c r="K144" s="15"/>
      <c r="L144" s="14"/>
      <c r="M144" s="12" t="str">
        <f>IF(ISERROR(INDEX(Matches!$E:$E,MATCH($D144,Matches!H:H,0))),"",INDEX(Matches!$E:$E,MATCH($D144,Matches!H:H,0)))</f>
        <v/>
      </c>
      <c r="N144" s="15"/>
      <c r="O144" s="14"/>
      <c r="P144" s="12" t="str">
        <f>IF(ISERROR(INDEX(Matches!$E:$E,MATCH($D144,Matches!I:I,0))),"",INDEX(Matches!$E:$E,MATCH($D144,Matches!I:I,0)))</f>
        <v/>
      </c>
      <c r="Q144" s="15"/>
      <c r="R144" s="14"/>
      <c r="S144" s="12" t="str">
        <f>IF(ISERROR(INDEX(Matches!$E:$E,MATCH($D144,Matches!J:J,0))),"",INDEX(Matches!$E:$E,MATCH($D144,Matches!J:J,0)))</f>
        <v/>
      </c>
      <c r="T144" s="15"/>
      <c r="U144" s="14"/>
      <c r="V144" s="12" t="str">
        <f>IF(ISERROR(INDEX(Matches!$E:$E,MATCH($D144,Matches!K:K,0))),"",INDEX(Matches!$E:$E,MATCH($D144,Matches!K:K,0)))</f>
        <v/>
      </c>
      <c r="W144" s="15"/>
      <c r="X144" s="14"/>
      <c r="Y144" s="12" t="str">
        <f>IF(ISERROR(INDEX(Matches!$E:$E,MATCH($D144,Matches!L:L,0))),"",INDEX(Matches!$E:$E,MATCH($D144,Matches!L:L,0)))</f>
        <v/>
      </c>
      <c r="Z144" s="15"/>
      <c r="AA144" s="14"/>
    </row>
    <row r="145" spans="1:29" ht="30" customHeight="1" x14ac:dyDescent="0.25">
      <c r="B145" s="8"/>
      <c r="C145" s="8"/>
      <c r="D145" s="8"/>
      <c r="E145" s="8"/>
      <c r="F145" s="26"/>
      <c r="G145" s="12" t="str">
        <f>IF(ISERROR(INDEX(Matches!$E:$E,MATCH($D145,Matches!F:F,0))),"",INDEX(Matches!$E:$E,MATCH($D145,Matches!F:F,0)))</f>
        <v/>
      </c>
      <c r="H145" s="15"/>
      <c r="I145" s="15"/>
      <c r="J145" s="12" t="str">
        <f>IF(ISERROR(INDEX(Matches!$E:$E,MATCH($D145,Matches!G:G,0))),"",INDEX(Matches!$E:$E,MATCH($D145,Matches!G:G,0)))</f>
        <v/>
      </c>
      <c r="K145" s="15"/>
      <c r="L145" s="14"/>
      <c r="M145" s="12" t="str">
        <f>IF(ISERROR(INDEX(Matches!$E:$E,MATCH($D145,Matches!H:H,0))),"",INDEX(Matches!$E:$E,MATCH($D145,Matches!H:H,0)))</f>
        <v/>
      </c>
      <c r="N145" s="15"/>
      <c r="O145" s="14"/>
      <c r="P145" s="12" t="str">
        <f>IF(ISERROR(INDEX(Matches!$E:$E,MATCH($D145,Matches!I:I,0))),"",INDEX(Matches!$E:$E,MATCH($D145,Matches!I:I,0)))</f>
        <v/>
      </c>
      <c r="Q145" s="15"/>
      <c r="R145" s="14"/>
      <c r="S145" s="12" t="str">
        <f>IF(ISERROR(INDEX(Matches!$E:$E,MATCH($D145,Matches!J:J,0))),"",INDEX(Matches!$E:$E,MATCH($D145,Matches!J:J,0)))</f>
        <v/>
      </c>
      <c r="T145" s="15"/>
      <c r="U145" s="14"/>
      <c r="V145" s="12" t="str">
        <f>IF(ISERROR(INDEX(Matches!$E:$E,MATCH($D145,Matches!K:K,0))),"",INDEX(Matches!$E:$E,MATCH($D145,Matches!K:K,0)))</f>
        <v/>
      </c>
      <c r="W145" s="15"/>
      <c r="X145" s="14"/>
      <c r="Y145" s="12" t="str">
        <f>IF(ISERROR(INDEX(Matches!$E:$E,MATCH($D145,Matches!L:L,0))),"",INDEX(Matches!$E:$E,MATCH($D145,Matches!L:L,0)))</f>
        <v/>
      </c>
      <c r="Z145" s="15"/>
      <c r="AA145" s="14"/>
    </row>
    <row r="146" spans="1:29" ht="30" customHeight="1" x14ac:dyDescent="0.25">
      <c r="B146" s="8"/>
      <c r="C146" s="8"/>
      <c r="D146" s="8"/>
      <c r="E146" s="8"/>
      <c r="F146" s="26"/>
      <c r="G146" s="12" t="str">
        <f>IF(ISERROR(INDEX(Matches!$E:$E,MATCH($D146,Matches!F:F,0))),"",INDEX(Matches!$E:$E,MATCH($D146,Matches!F:F,0)))</f>
        <v/>
      </c>
      <c r="H146" s="15"/>
      <c r="I146" s="15"/>
      <c r="J146" s="12" t="str">
        <f>IF(ISERROR(INDEX(Matches!$E:$E,MATCH($D146,Matches!G:G,0))),"",INDEX(Matches!$E:$E,MATCH($D146,Matches!G:G,0)))</f>
        <v/>
      </c>
      <c r="K146" s="15"/>
      <c r="L146" s="14"/>
      <c r="M146" s="12" t="str">
        <f>IF(ISERROR(INDEX(Matches!$E:$E,MATCH($D146,Matches!H:H,0))),"",INDEX(Matches!$E:$E,MATCH($D146,Matches!H:H,0)))</f>
        <v/>
      </c>
      <c r="N146" s="15"/>
      <c r="O146" s="14"/>
      <c r="P146" s="12" t="str">
        <f>IF(ISERROR(INDEX(Matches!$E:$E,MATCH($D146,Matches!I:I,0))),"",INDEX(Matches!$E:$E,MATCH($D146,Matches!I:I,0)))</f>
        <v/>
      </c>
      <c r="Q146" s="15"/>
      <c r="R146" s="14"/>
      <c r="S146" s="12" t="str">
        <f>IF(ISERROR(INDEX(Matches!$E:$E,MATCH($D146,Matches!J:J,0))),"",INDEX(Matches!$E:$E,MATCH($D146,Matches!J:J,0)))</f>
        <v/>
      </c>
      <c r="T146" s="15"/>
      <c r="U146" s="14"/>
      <c r="V146" s="12" t="str">
        <f>IF(ISERROR(INDEX(Matches!$E:$E,MATCH($D146,Matches!K:K,0))),"",INDEX(Matches!$E:$E,MATCH($D146,Matches!K:K,0)))</f>
        <v/>
      </c>
      <c r="W146" s="15"/>
      <c r="X146" s="14"/>
      <c r="Y146" s="12" t="str">
        <f>IF(ISERROR(INDEX(Matches!$E:$E,MATCH($D146,Matches!L:L,0))),"",INDEX(Matches!$E:$E,MATCH($D146,Matches!L:L,0)))</f>
        <v/>
      </c>
      <c r="Z146" s="15"/>
      <c r="AA146" s="14"/>
    </row>
    <row r="147" spans="1:29" ht="30" customHeight="1" thickBot="1" x14ac:dyDescent="0.3">
      <c r="B147" s="27"/>
      <c r="C147" s="27"/>
      <c r="D147" s="27"/>
      <c r="E147" s="27"/>
      <c r="F147" s="26"/>
      <c r="G147" s="28" t="str">
        <f>IF(ISERROR(INDEX(Matches!$E:$E,MATCH($D147,Matches!F:F,0))),"",INDEX(Matches!$E:$E,MATCH($D147,Matches!F:F,0)))</f>
        <v/>
      </c>
      <c r="H147" s="17"/>
      <c r="I147" s="17"/>
      <c r="J147" s="28" t="str">
        <f>IF(ISERROR(INDEX(Matches!$E:$E,MATCH($D147,Matches!G:G,0))),"",INDEX(Matches!$E:$E,MATCH($D147,Matches!G:G,0)))</f>
        <v/>
      </c>
      <c r="K147" s="17"/>
      <c r="L147" s="29"/>
      <c r="M147" s="28" t="str">
        <f>IF(ISERROR(INDEX(Matches!$E:$E,MATCH($D147,Matches!H:H,0))),"",INDEX(Matches!$E:$E,MATCH($D147,Matches!H:H,0)))</f>
        <v/>
      </c>
      <c r="N147" s="17"/>
      <c r="O147" s="29"/>
      <c r="P147" s="28" t="str">
        <f>IF(ISERROR(INDEX(Matches!$E:$E,MATCH($D147,Matches!I:I,0))),"",INDEX(Matches!$E:$E,MATCH($D147,Matches!I:I,0)))</f>
        <v/>
      </c>
      <c r="Q147" s="17"/>
      <c r="R147" s="29"/>
      <c r="S147" s="28" t="str">
        <f>IF(ISERROR(INDEX(Matches!$E:$E,MATCH($D147,Matches!J:J,0))),"",INDEX(Matches!$E:$E,MATCH($D147,Matches!J:J,0)))</f>
        <v/>
      </c>
      <c r="T147" s="17"/>
      <c r="U147" s="29"/>
      <c r="V147" s="28" t="str">
        <f>IF(ISERROR(INDEX(Matches!$E:$E,MATCH($D147,Matches!K:K,0))),"",INDEX(Matches!$E:$E,MATCH($D147,Matches!K:K,0)))</f>
        <v/>
      </c>
      <c r="W147" s="17"/>
      <c r="X147" s="29"/>
      <c r="Y147" s="28" t="str">
        <f>IF(ISERROR(INDEX(Matches!$E:$E,MATCH($D147,Matches!L:L,0))),"",INDEX(Matches!$E:$E,MATCH($D147,Matches!L:L,0)))</f>
        <v/>
      </c>
      <c r="Z147" s="17"/>
      <c r="AA147" s="29"/>
    </row>
    <row r="148" spans="1:29" ht="30" customHeight="1" thickTop="1" x14ac:dyDescent="0.25">
      <c r="B148" s="30"/>
      <c r="C148" s="30"/>
      <c r="D148" s="30"/>
      <c r="E148" s="30"/>
      <c r="F148" s="31" t="s">
        <v>372</v>
      </c>
      <c r="G148" s="32" t="str">
        <f>IF(SUM(G137:G147)=0,"",SUM(G137:G147))</f>
        <v/>
      </c>
      <c r="H148" s="33"/>
      <c r="I148" s="33"/>
      <c r="J148" s="32" t="str">
        <f>IF(SUM(J137:J147)=0,"",SUM(J137:J147))</f>
        <v/>
      </c>
      <c r="K148" s="33"/>
      <c r="L148" s="34"/>
      <c r="M148" s="32" t="str">
        <f>IF(SUM(M137:M147)=0,"",SUM(M137:M147))</f>
        <v/>
      </c>
      <c r="N148" s="33"/>
      <c r="O148" s="34"/>
      <c r="P148" s="32" t="str">
        <f>IF(SUM(P137:P147)=0,"",SUM(P137:P147))</f>
        <v/>
      </c>
      <c r="Q148" s="33"/>
      <c r="R148" s="34"/>
      <c r="S148" s="32" t="str">
        <f>IF(SUM(S137:S147)=0,"",SUM(S137:S147))</f>
        <v/>
      </c>
      <c r="T148" s="33"/>
      <c r="U148" s="34"/>
      <c r="V148" s="32" t="str">
        <f>IF(SUM(V137:V147)=0,"",SUM(V137:V147))</f>
        <v/>
      </c>
      <c r="W148" s="33"/>
      <c r="X148" s="34"/>
      <c r="Y148" s="32" t="str">
        <f>IF(SUM(Y137:Y147)=0,"",SUM(Y137:Y147))</f>
        <v/>
      </c>
      <c r="Z148" s="33"/>
      <c r="AA148" s="34"/>
      <c r="AB148" s="2">
        <f>SUM(G148:AA148)</f>
        <v>0</v>
      </c>
    </row>
    <row r="149" spans="1:29" ht="30" customHeight="1" x14ac:dyDescent="0.25">
      <c r="B149" s="21"/>
      <c r="C149" s="21"/>
      <c r="D149" s="21"/>
      <c r="E149" s="21"/>
      <c r="F149" s="22" t="s">
        <v>375</v>
      </c>
      <c r="G149" s="12"/>
      <c r="H149" s="15"/>
      <c r="I149" s="15" t="str">
        <f>IF(SUM(I137:I139)=0,"",SUM(I137:I139))</f>
        <v/>
      </c>
      <c r="J149" s="12"/>
      <c r="K149" s="15"/>
      <c r="L149" s="15" t="str">
        <f>IF(SUM(L137:L139)=0,"",SUM(L137:L139))</f>
        <v/>
      </c>
      <c r="M149" s="12"/>
      <c r="N149" s="15"/>
      <c r="O149" s="15" t="str">
        <f>IF(SUM(O137:O139)=0,"",SUM(O137:O139))</f>
        <v/>
      </c>
      <c r="P149" s="12"/>
      <c r="Q149" s="15"/>
      <c r="R149" s="15" t="str">
        <f>IF(SUM(R137:R139)=0,"",SUM(R137:R139))</f>
        <v/>
      </c>
      <c r="S149" s="12"/>
      <c r="T149" s="15"/>
      <c r="U149" s="15" t="str">
        <f>IF(SUM(U137:U139)=0,"",SUM(U137:U139))</f>
        <v/>
      </c>
      <c r="V149" s="12"/>
      <c r="W149" s="15"/>
      <c r="X149" s="15" t="str">
        <f>IF(SUM(X137:X139)=0,"",SUM(X137:X139))</f>
        <v/>
      </c>
      <c r="Y149" s="12"/>
      <c r="Z149" s="15"/>
      <c r="AA149" s="15" t="str">
        <f>IF(SUM(AA137:AA139)=0,"",SUM(AA137:AA139))</f>
        <v/>
      </c>
      <c r="AB149" s="2">
        <f>SUM(G149:AA149)</f>
        <v>0</v>
      </c>
      <c r="AC149" s="3">
        <f>INT(SUM(G149:AA149)/3)</f>
        <v>0</v>
      </c>
    </row>
    <row r="150" spans="1:29" ht="30" customHeight="1" thickBot="1" x14ac:dyDescent="0.3">
      <c r="B150" s="21"/>
      <c r="C150" s="21"/>
      <c r="D150" s="21"/>
      <c r="E150" s="21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2"/>
    </row>
    <row r="151" spans="1:29" ht="30" customHeight="1" x14ac:dyDescent="0.25">
      <c r="B151" s="21"/>
      <c r="C151" s="21"/>
      <c r="D151" s="21"/>
      <c r="E151" s="21"/>
      <c r="F151" s="18"/>
      <c r="G151" s="124">
        <f>IF((AB148-AC149)&lt;0,0,AB148-AC149)</f>
        <v>0</v>
      </c>
      <c r="H151" s="125"/>
      <c r="I151" s="126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</row>
    <row r="152" spans="1:29" ht="30" customHeight="1" thickBot="1" x14ac:dyDescent="0.3">
      <c r="B152" s="21"/>
      <c r="C152" s="21"/>
      <c r="D152" s="21"/>
      <c r="E152" s="21"/>
      <c r="F152" s="18"/>
      <c r="G152" s="127"/>
      <c r="H152" s="128"/>
      <c r="I152" s="12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</row>
    <row r="153" spans="1:29" ht="30" customHeight="1" x14ac:dyDescent="0.25">
      <c r="B153" s="21"/>
      <c r="C153" s="21"/>
      <c r="D153" s="21"/>
      <c r="E153" s="21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9" ht="30" customHeight="1" x14ac:dyDescent="0.25">
      <c r="B154" s="21"/>
      <c r="C154" s="21"/>
      <c r="D154" s="21"/>
      <c r="E154" s="21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9" ht="50.1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9" ht="24.95" customHeight="1" x14ac:dyDescent="0.25">
      <c r="B156" s="130" t="str">
        <f>INDEX(Fixtures!$F:$F,MATCH(A157,Fixtures!$A:$A,0))</f>
        <v>CHICAGO SAUSAGE KINGS</v>
      </c>
      <c r="C156" s="131"/>
      <c r="D156" s="132"/>
      <c r="E156" s="136" t="str">
        <f>INDEX(Owners!$A:$A,MATCH(B156,Owners!$B:$B,0))</f>
        <v>Paul Greenwood</v>
      </c>
      <c r="F156" s="137"/>
      <c r="G156" s="123" t="s">
        <v>390</v>
      </c>
      <c r="H156" s="123"/>
      <c r="I156" s="123"/>
      <c r="J156" s="123" t="s">
        <v>391</v>
      </c>
      <c r="K156" s="123"/>
      <c r="L156" s="123"/>
      <c r="M156" s="123" t="s">
        <v>392</v>
      </c>
      <c r="N156" s="123"/>
      <c r="O156" s="123"/>
      <c r="P156" s="123" t="s">
        <v>393</v>
      </c>
      <c r="Q156" s="123"/>
      <c r="R156" s="123"/>
      <c r="S156" s="123" t="s">
        <v>394</v>
      </c>
      <c r="T156" s="123"/>
      <c r="U156" s="123"/>
      <c r="V156" s="123" t="s">
        <v>395</v>
      </c>
      <c r="W156" s="123"/>
      <c r="X156" s="123"/>
      <c r="Y156" s="123" t="s">
        <v>396</v>
      </c>
      <c r="Z156" s="123"/>
      <c r="AA156" s="123"/>
    </row>
    <row r="157" spans="1:29" ht="24.95" customHeight="1" x14ac:dyDescent="0.25">
      <c r="A157" s="3">
        <f>A4+3</f>
        <v>21</v>
      </c>
      <c r="B157" s="133"/>
      <c r="C157" s="134"/>
      <c r="D157" s="135"/>
      <c r="E157" s="138"/>
      <c r="F157" s="139"/>
      <c r="G157" s="4" t="s">
        <v>372</v>
      </c>
      <c r="H157" s="5" t="s">
        <v>397</v>
      </c>
      <c r="I157" s="6" t="s">
        <v>375</v>
      </c>
      <c r="J157" s="4" t="s">
        <v>372</v>
      </c>
      <c r="K157" s="5" t="s">
        <v>397</v>
      </c>
      <c r="L157" s="7" t="s">
        <v>375</v>
      </c>
      <c r="M157" s="4" t="s">
        <v>372</v>
      </c>
      <c r="N157" s="5" t="s">
        <v>397</v>
      </c>
      <c r="O157" s="7" t="s">
        <v>375</v>
      </c>
      <c r="P157" s="4" t="s">
        <v>372</v>
      </c>
      <c r="Q157" s="5" t="s">
        <v>397</v>
      </c>
      <c r="R157" s="7" t="s">
        <v>375</v>
      </c>
      <c r="S157" s="4" t="s">
        <v>372</v>
      </c>
      <c r="T157" s="5" t="s">
        <v>397</v>
      </c>
      <c r="U157" s="7" t="s">
        <v>375</v>
      </c>
      <c r="V157" s="4" t="s">
        <v>372</v>
      </c>
      <c r="W157" s="5" t="s">
        <v>397</v>
      </c>
      <c r="X157" s="7" t="s">
        <v>375</v>
      </c>
      <c r="Y157" s="4" t="s">
        <v>372</v>
      </c>
      <c r="Z157" s="5" t="s">
        <v>397</v>
      </c>
      <c r="AA157" s="7" t="s">
        <v>375</v>
      </c>
    </row>
    <row r="158" spans="1:29" ht="30" customHeight="1" x14ac:dyDescent="0.25">
      <c r="B158" s="8"/>
      <c r="C158" s="8"/>
      <c r="D158" s="8"/>
      <c r="E158" s="85"/>
      <c r="F158" s="26"/>
      <c r="G158" s="9" t="str">
        <f>IF(ISERROR(INDEX(Matches!$E:$E,MATCH($D158,Matches!F:F,0))),"",INDEX(Matches!$E:$E,MATCH($D158,Matches!F:F,0)))</f>
        <v/>
      </c>
      <c r="H158" s="10" t="s">
        <v>397</v>
      </c>
      <c r="I158" s="11" t="str">
        <f>IF(ISERROR(INDEX(Matches!$E:$E,MATCH($D158,Matches!F:F,0))),"",INDEX(Matches!$E:$E,MATCH($D158,Matches!F:F,0)))</f>
        <v/>
      </c>
      <c r="J158" s="12" t="str">
        <f>IF(ISERROR(INDEX(Matches!$E:$E,MATCH($D158,Matches!G:G,0))),"",INDEX(Matches!$E:$E,MATCH($D158,Matches!G:G,0)))</f>
        <v/>
      </c>
      <c r="K158" s="13" t="s">
        <v>397</v>
      </c>
      <c r="L158" s="14" t="str">
        <f>IF(ISERROR(INDEX(Matches!$E:$E,MATCH($D158,Matches!G:G,0))),"",INDEX(Matches!$E:$E,MATCH($D158,Matches!G:G,0)))</f>
        <v/>
      </c>
      <c r="M158" s="12" t="str">
        <f>IF(ISERROR(INDEX(Matches!$E:$E,MATCH($D158,Matches!H:H,0))),"",INDEX(Matches!$E:$E,MATCH($D158,Matches!H:H,0)))</f>
        <v/>
      </c>
      <c r="N158" s="13" t="s">
        <v>397</v>
      </c>
      <c r="O158" s="14" t="str">
        <f>IF(ISERROR(INDEX(Matches!$E:$E,MATCH($D158,Matches!H:H,0))),"",INDEX(Matches!$E:$E,MATCH($D158,Matches!H:H,0)))</f>
        <v/>
      </c>
      <c r="P158" s="12" t="str">
        <f>IF(ISERROR(INDEX(Matches!$E:$E,MATCH($D158,Matches!I:I,0))),"",INDEX(Matches!$E:$E,MATCH($D158,Matches!I:I,0)))</f>
        <v/>
      </c>
      <c r="Q158" s="13" t="s">
        <v>397</v>
      </c>
      <c r="R158" s="14" t="str">
        <f>IF(ISERROR(INDEX(Matches!$E:$E,MATCH($D158,Matches!I:I,0))),"",INDEX(Matches!$E:$E,MATCH($D158,Matches!I:I,0)))</f>
        <v/>
      </c>
      <c r="S158" s="12" t="str">
        <f>IF(ISERROR(INDEX(Matches!$E:$E,MATCH($D158,Matches!J:J,0))),"",INDEX(Matches!$E:$E,MATCH($D158,Matches!J:J,0)))</f>
        <v/>
      </c>
      <c r="T158" s="13" t="s">
        <v>397</v>
      </c>
      <c r="U158" s="14" t="str">
        <f>IF(ISERROR(INDEX(Matches!$E:$E,MATCH($D158,Matches!J:J,0))),"",INDEX(Matches!$E:$E,MATCH($D158,Matches!J:J,0)))</f>
        <v/>
      </c>
      <c r="V158" s="12" t="str">
        <f>IF(ISERROR(INDEX(Matches!$E:$E,MATCH($D158,Matches!K:K,0))),"",INDEX(Matches!$E:$E,MATCH($D158,Matches!K:K,0)))</f>
        <v/>
      </c>
      <c r="W158" s="13" t="s">
        <v>397</v>
      </c>
      <c r="X158" s="14" t="str">
        <f>IF(ISERROR(INDEX(Matches!$E:$E,MATCH($D158,Matches!K:K,0))),"",INDEX(Matches!$E:$E,MATCH($D158,Matches!K:K,0)))</f>
        <v/>
      </c>
      <c r="Y158" s="12" t="str">
        <f>IF(ISERROR(INDEX(Matches!$E:$E,MATCH($D158,Matches!L:L,0))),"",INDEX(Matches!$E:$E,MATCH($D158,Matches!L:L,0)))</f>
        <v/>
      </c>
      <c r="Z158" s="13" t="s">
        <v>397</v>
      </c>
      <c r="AA158" s="14" t="str">
        <f>IF(ISERROR(INDEX(Matches!$E:$E,MATCH($D158,Matches!L:L,0))),"",INDEX(Matches!$E:$E,MATCH($D158,Matches!L:L,0)))</f>
        <v/>
      </c>
    </row>
    <row r="159" spans="1:29" ht="30" customHeight="1" x14ac:dyDescent="0.25">
      <c r="B159" s="8"/>
      <c r="C159" s="8"/>
      <c r="D159" s="8"/>
      <c r="E159" s="20"/>
      <c r="F159" s="26"/>
      <c r="G159" s="12" t="str">
        <f>IF(ISERROR(INDEX(Matches!$E:$E,MATCH($D159,Matches!F:F,0))),"",INDEX(Matches!$E:$E,MATCH($D159,Matches!F:F,0)))</f>
        <v/>
      </c>
      <c r="H159" s="13" t="s">
        <v>397</v>
      </c>
      <c r="I159" s="15" t="str">
        <f>IF(ISERROR(INDEX(Matches!$E:$E,MATCH($D159,Matches!F:F,0))),"",INDEX(Matches!$E:$E,MATCH($D159,Matches!F:F,0)))</f>
        <v/>
      </c>
      <c r="J159" s="12" t="str">
        <f>IF(ISERROR(INDEX(Matches!$E:$E,MATCH($D159,Matches!G:G,0))),"",INDEX(Matches!$E:$E,MATCH($D159,Matches!G:G,0)))</f>
        <v/>
      </c>
      <c r="K159" s="13" t="s">
        <v>397</v>
      </c>
      <c r="L159" s="14" t="str">
        <f>IF(ISERROR(INDEX(Matches!$E:$E,MATCH($D159,Matches!G:G,0))),"",INDEX(Matches!$E:$E,MATCH($D159,Matches!G:G,0)))</f>
        <v/>
      </c>
      <c r="M159" s="12" t="str">
        <f>IF(ISERROR(INDEX(Matches!$E:$E,MATCH($D159,Matches!H:H,0))),"",INDEX(Matches!$E:$E,MATCH($D159,Matches!H:H,0)))</f>
        <v/>
      </c>
      <c r="N159" s="13" t="s">
        <v>397</v>
      </c>
      <c r="O159" s="14" t="str">
        <f>IF(ISERROR(INDEX(Matches!$E:$E,MATCH($D159,Matches!H:H,0))),"",INDEX(Matches!$E:$E,MATCH($D159,Matches!H:H,0)))</f>
        <v/>
      </c>
      <c r="P159" s="12" t="str">
        <f>IF(ISERROR(INDEX(Matches!$E:$E,MATCH($D159,Matches!I:I,0))),"",INDEX(Matches!$E:$E,MATCH($D159,Matches!I:I,0)))</f>
        <v/>
      </c>
      <c r="Q159" s="13" t="s">
        <v>397</v>
      </c>
      <c r="R159" s="14" t="str">
        <f>IF(ISERROR(INDEX(Matches!$E:$E,MATCH($D159,Matches!I:I,0))),"",INDEX(Matches!$E:$E,MATCH($D159,Matches!I:I,0)))</f>
        <v/>
      </c>
      <c r="S159" s="12" t="str">
        <f>IF(ISERROR(INDEX(Matches!$E:$E,MATCH($D159,Matches!J:J,0))),"",INDEX(Matches!$E:$E,MATCH($D159,Matches!J:J,0)))</f>
        <v/>
      </c>
      <c r="T159" s="13" t="s">
        <v>397</v>
      </c>
      <c r="U159" s="14" t="str">
        <f>IF(ISERROR(INDEX(Matches!$E:$E,MATCH($D159,Matches!J:J,0))),"",INDEX(Matches!$E:$E,MATCH($D159,Matches!J:J,0)))</f>
        <v/>
      </c>
      <c r="V159" s="12" t="str">
        <f>IF(ISERROR(INDEX(Matches!$E:$E,MATCH($D159,Matches!K:K,0))),"",INDEX(Matches!$E:$E,MATCH($D159,Matches!K:K,0)))</f>
        <v/>
      </c>
      <c r="W159" s="13" t="s">
        <v>397</v>
      </c>
      <c r="X159" s="14" t="str">
        <f>IF(ISERROR(INDEX(Matches!$E:$E,MATCH($D159,Matches!K:K,0))),"",INDEX(Matches!$E:$E,MATCH($D159,Matches!K:K,0)))</f>
        <v/>
      </c>
      <c r="Y159" s="12" t="str">
        <f>IF(ISERROR(INDEX(Matches!$E:$E,MATCH($D159,Matches!L:L,0))),"",INDEX(Matches!$E:$E,MATCH($D159,Matches!L:L,0)))</f>
        <v/>
      </c>
      <c r="Z159" s="13" t="s">
        <v>397</v>
      </c>
      <c r="AA159" s="14" t="str">
        <f>IF(ISERROR(INDEX(Matches!$E:$E,MATCH($D159,Matches!L:L,0))),"",INDEX(Matches!$E:$E,MATCH($D159,Matches!L:L,0)))</f>
        <v/>
      </c>
    </row>
    <row r="160" spans="1:29" ht="30" customHeight="1" x14ac:dyDescent="0.25">
      <c r="B160" s="8"/>
      <c r="C160" s="8"/>
      <c r="D160" s="8"/>
      <c r="E160" s="20"/>
      <c r="F160" s="26"/>
      <c r="G160" s="12" t="str">
        <f>IF(ISERROR(INDEX(Matches!$E:$E,MATCH($D160,Matches!F:F,0))),"",INDEX(Matches!$E:$E,MATCH($D160,Matches!F:F,0)))</f>
        <v/>
      </c>
      <c r="H160" s="13" t="s">
        <v>397</v>
      </c>
      <c r="I160" s="15" t="str">
        <f>IF(ISERROR(INDEX(Matches!$E:$E,MATCH($D160,Matches!F:F,0))),"",INDEX(Matches!$E:$E,MATCH($D160,Matches!F:F,0)))</f>
        <v/>
      </c>
      <c r="J160" s="12" t="str">
        <f>IF(ISERROR(INDEX(Matches!$E:$E,MATCH($D160,Matches!G:G,0))),"",INDEX(Matches!$E:$E,MATCH($D160,Matches!G:G,0)))</f>
        <v/>
      </c>
      <c r="K160" s="13" t="s">
        <v>397</v>
      </c>
      <c r="L160" s="14" t="str">
        <f>IF(ISERROR(INDEX(Matches!$E:$E,MATCH($D160,Matches!G:G,0))),"",INDEX(Matches!$E:$E,MATCH($D160,Matches!G:G,0)))</f>
        <v/>
      </c>
      <c r="M160" s="12" t="str">
        <f>IF(ISERROR(INDEX(Matches!$E:$E,MATCH($D160,Matches!H:H,0))),"",INDEX(Matches!$E:$E,MATCH($D160,Matches!H:H,0)))</f>
        <v/>
      </c>
      <c r="N160" s="13" t="s">
        <v>397</v>
      </c>
      <c r="O160" s="14" t="str">
        <f>IF(ISERROR(INDEX(Matches!$E:$E,MATCH($D160,Matches!H:H,0))),"",INDEX(Matches!$E:$E,MATCH($D160,Matches!H:H,0)))</f>
        <v/>
      </c>
      <c r="P160" s="12" t="str">
        <f>IF(ISERROR(INDEX(Matches!$E:$E,MATCH($D160,Matches!I:I,0))),"",INDEX(Matches!$E:$E,MATCH($D160,Matches!I:I,0)))</f>
        <v/>
      </c>
      <c r="Q160" s="13" t="s">
        <v>397</v>
      </c>
      <c r="R160" s="14" t="str">
        <f>IF(ISERROR(INDEX(Matches!$E:$E,MATCH($D160,Matches!I:I,0))),"",INDEX(Matches!$E:$E,MATCH($D160,Matches!I:I,0)))</f>
        <v/>
      </c>
      <c r="S160" s="12" t="str">
        <f>IF(ISERROR(INDEX(Matches!$E:$E,MATCH($D160,Matches!J:J,0))),"",INDEX(Matches!$E:$E,MATCH($D160,Matches!J:J,0)))</f>
        <v/>
      </c>
      <c r="T160" s="13" t="s">
        <v>397</v>
      </c>
      <c r="U160" s="14" t="str">
        <f>IF(ISERROR(INDEX(Matches!$E:$E,MATCH($D160,Matches!J:J,0))),"",INDEX(Matches!$E:$E,MATCH($D160,Matches!J:J,0)))</f>
        <v/>
      </c>
      <c r="V160" s="12" t="str">
        <f>IF(ISERROR(INDEX(Matches!$E:$E,MATCH($D160,Matches!K:K,0))),"",INDEX(Matches!$E:$E,MATCH($D160,Matches!K:K,0)))</f>
        <v/>
      </c>
      <c r="W160" s="13" t="s">
        <v>397</v>
      </c>
      <c r="X160" s="14" t="str">
        <f>IF(ISERROR(INDEX(Matches!$E:$E,MATCH($D160,Matches!K:K,0))),"",INDEX(Matches!$E:$E,MATCH($D160,Matches!K:K,0)))</f>
        <v/>
      </c>
      <c r="Y160" s="12" t="str">
        <f>IF(ISERROR(INDEX(Matches!$E:$E,MATCH($D160,Matches!L:L,0))),"",INDEX(Matches!$E:$E,MATCH($D160,Matches!L:L,0)))</f>
        <v/>
      </c>
      <c r="Z160" s="13" t="s">
        <v>397</v>
      </c>
      <c r="AA160" s="14" t="str">
        <f>IF(ISERROR(INDEX(Matches!$E:$E,MATCH($D160,Matches!L:L,0))),"",INDEX(Matches!$E:$E,MATCH($D160,Matches!L:L,0)))</f>
        <v/>
      </c>
    </row>
    <row r="161" spans="2:29" ht="30" customHeight="1" x14ac:dyDescent="0.25">
      <c r="B161" s="8"/>
      <c r="C161" s="8"/>
      <c r="D161" s="8"/>
      <c r="E161" s="20"/>
      <c r="F161" s="26"/>
      <c r="G161" s="12" t="str">
        <f>IF(ISERROR(INDEX(Matches!$E:$E,MATCH($D161,Matches!F:F,0))),"",INDEX(Matches!$E:$E,MATCH($D161,Matches!F:F,0)))</f>
        <v/>
      </c>
      <c r="H161" s="15"/>
      <c r="I161" s="15"/>
      <c r="J161" s="12" t="str">
        <f>IF(ISERROR(INDEX(Matches!$E:$E,MATCH($D161,Matches!G:G,0))),"",INDEX(Matches!$E:$E,MATCH($D161,Matches!G:G,0)))</f>
        <v/>
      </c>
      <c r="K161" s="15"/>
      <c r="L161" s="14"/>
      <c r="M161" s="12" t="str">
        <f>IF(ISERROR(INDEX(Matches!$E:$E,MATCH($D161,Matches!H:H,0))),"",INDEX(Matches!$E:$E,MATCH($D161,Matches!H:H,0)))</f>
        <v/>
      </c>
      <c r="N161" s="15"/>
      <c r="O161" s="14"/>
      <c r="P161" s="12" t="str">
        <f>IF(ISERROR(INDEX(Matches!$E:$E,MATCH($D161,Matches!I:I,0))),"",INDEX(Matches!$E:$E,MATCH($D161,Matches!I:I,0)))</f>
        <v/>
      </c>
      <c r="Q161" s="15"/>
      <c r="R161" s="14"/>
      <c r="S161" s="12" t="str">
        <f>IF(ISERROR(INDEX(Matches!$E:$E,MATCH($D161,Matches!J:J,0))),"",INDEX(Matches!$E:$E,MATCH($D161,Matches!J:J,0)))</f>
        <v/>
      </c>
      <c r="T161" s="15"/>
      <c r="U161" s="14"/>
      <c r="V161" s="12" t="str">
        <f>IF(ISERROR(INDEX(Matches!$E:$E,MATCH($D161,Matches!K:K,0))),"",INDEX(Matches!$E:$E,MATCH($D161,Matches!K:K,0)))</f>
        <v/>
      </c>
      <c r="W161" s="15"/>
      <c r="X161" s="14"/>
      <c r="Y161" s="12" t="str">
        <f>IF(ISERROR(INDEX(Matches!$E:$E,MATCH($D161,Matches!L:L,0))),"",INDEX(Matches!$E:$E,MATCH($D161,Matches!L:L,0)))</f>
        <v/>
      </c>
      <c r="Z161" s="15"/>
      <c r="AA161" s="14"/>
    </row>
    <row r="162" spans="2:29" ht="30" customHeight="1" x14ac:dyDescent="0.25">
      <c r="B162" s="8"/>
      <c r="C162" s="8"/>
      <c r="D162" s="8"/>
      <c r="E162" s="20"/>
      <c r="F162" s="26"/>
      <c r="G162" s="12" t="str">
        <f>IF(ISERROR(INDEX(Matches!$E:$E,MATCH($D162,Matches!F:F,0))),"",INDEX(Matches!$E:$E,MATCH($D162,Matches!F:F,0)))</f>
        <v/>
      </c>
      <c r="H162" s="15"/>
      <c r="I162" s="15"/>
      <c r="J162" s="12" t="str">
        <f>IF(ISERROR(INDEX(Matches!$E:$E,MATCH($D162,Matches!G:G,0))),"",INDEX(Matches!$E:$E,MATCH($D162,Matches!G:G,0)))</f>
        <v/>
      </c>
      <c r="K162" s="15"/>
      <c r="L162" s="14"/>
      <c r="M162" s="12" t="str">
        <f>IF(ISERROR(INDEX(Matches!$E:$E,MATCH($D162,Matches!H:H,0))),"",INDEX(Matches!$E:$E,MATCH($D162,Matches!H:H,0)))</f>
        <v/>
      </c>
      <c r="N162" s="15"/>
      <c r="O162" s="14"/>
      <c r="P162" s="12" t="str">
        <f>IF(ISERROR(INDEX(Matches!$E:$E,MATCH($D162,Matches!I:I,0))),"",INDEX(Matches!$E:$E,MATCH($D162,Matches!I:I,0)))</f>
        <v/>
      </c>
      <c r="Q162" s="15"/>
      <c r="R162" s="14"/>
      <c r="S162" s="12" t="str">
        <f>IF(ISERROR(INDEX(Matches!$E:$E,MATCH($D162,Matches!J:J,0))),"",INDEX(Matches!$E:$E,MATCH($D162,Matches!J:J,0)))</f>
        <v/>
      </c>
      <c r="T162" s="15"/>
      <c r="U162" s="14"/>
      <c r="V162" s="12" t="str">
        <f>IF(ISERROR(INDEX(Matches!$E:$E,MATCH($D162,Matches!K:K,0))),"",INDEX(Matches!$E:$E,MATCH($D162,Matches!K:K,0)))</f>
        <v/>
      </c>
      <c r="W162" s="15"/>
      <c r="X162" s="14"/>
      <c r="Y162" s="12" t="str">
        <f>IF(ISERROR(INDEX(Matches!$E:$E,MATCH($D162,Matches!L:L,0))),"",INDEX(Matches!$E:$E,MATCH($D162,Matches!L:L,0)))</f>
        <v/>
      </c>
      <c r="Z162" s="15"/>
      <c r="AA162" s="14"/>
    </row>
    <row r="163" spans="2:29" ht="30" customHeight="1" x14ac:dyDescent="0.25">
      <c r="B163" s="8"/>
      <c r="C163" s="8"/>
      <c r="D163" s="8"/>
      <c r="E163" s="20"/>
      <c r="F163" s="26"/>
      <c r="G163" s="12" t="str">
        <f>IF(ISERROR(INDEX(Matches!$E:$E,MATCH($D163,Matches!F:F,0))),"",INDEX(Matches!$E:$E,MATCH($D163,Matches!F:F,0)))</f>
        <v/>
      </c>
      <c r="H163" s="15"/>
      <c r="I163" s="15"/>
      <c r="J163" s="12" t="str">
        <f>IF(ISERROR(INDEX(Matches!$E:$E,MATCH($D163,Matches!G:G,0))),"",INDEX(Matches!$E:$E,MATCH($D163,Matches!G:G,0)))</f>
        <v/>
      </c>
      <c r="K163" s="15"/>
      <c r="L163" s="14"/>
      <c r="M163" s="12" t="str">
        <f>IF(ISERROR(INDEX(Matches!$E:$E,MATCH($D163,Matches!H:H,0))),"",INDEX(Matches!$E:$E,MATCH($D163,Matches!H:H,0)))</f>
        <v/>
      </c>
      <c r="N163" s="15"/>
      <c r="O163" s="14"/>
      <c r="P163" s="12" t="str">
        <f>IF(ISERROR(INDEX(Matches!$E:$E,MATCH($D163,Matches!I:I,0))),"",INDEX(Matches!$E:$E,MATCH($D163,Matches!I:I,0)))</f>
        <v/>
      </c>
      <c r="Q163" s="15"/>
      <c r="R163" s="14"/>
      <c r="S163" s="12" t="str">
        <f>IF(ISERROR(INDEX(Matches!$E:$E,MATCH($D163,Matches!J:J,0))),"",INDEX(Matches!$E:$E,MATCH($D163,Matches!J:J,0)))</f>
        <v/>
      </c>
      <c r="T163" s="15"/>
      <c r="U163" s="14"/>
      <c r="V163" s="12" t="str">
        <f>IF(ISERROR(INDEX(Matches!$E:$E,MATCH($D163,Matches!K:K,0))),"",INDEX(Matches!$E:$E,MATCH($D163,Matches!K:K,0)))</f>
        <v/>
      </c>
      <c r="W163" s="15"/>
      <c r="X163" s="14"/>
      <c r="Y163" s="12" t="str">
        <f>IF(ISERROR(INDEX(Matches!$E:$E,MATCH($D163,Matches!L:L,0))),"",INDEX(Matches!$E:$E,MATCH($D163,Matches!L:L,0)))</f>
        <v/>
      </c>
      <c r="Z163" s="15"/>
      <c r="AA163" s="14"/>
    </row>
    <row r="164" spans="2:29" ht="30" customHeight="1" x14ac:dyDescent="0.25">
      <c r="B164" s="8"/>
      <c r="C164" s="8"/>
      <c r="D164" s="8"/>
      <c r="E164" s="20"/>
      <c r="F164" s="26"/>
      <c r="G164" s="12" t="str">
        <f>IF(ISERROR(INDEX(Matches!$E:$E,MATCH($D164,Matches!F:F,0))),"",INDEX(Matches!$E:$E,MATCH($D164,Matches!F:F,0)))</f>
        <v/>
      </c>
      <c r="H164" s="15"/>
      <c r="I164" s="15"/>
      <c r="J164" s="12" t="str">
        <f>IF(ISERROR(INDEX(Matches!$E:$E,MATCH($D164,Matches!G:G,0))),"",INDEX(Matches!$E:$E,MATCH($D164,Matches!G:G,0)))</f>
        <v/>
      </c>
      <c r="K164" s="15"/>
      <c r="L164" s="14"/>
      <c r="M164" s="12" t="str">
        <f>IF(ISERROR(INDEX(Matches!$E:$E,MATCH($D164,Matches!H:H,0))),"",INDEX(Matches!$E:$E,MATCH($D164,Matches!H:H,0)))</f>
        <v/>
      </c>
      <c r="N164" s="15"/>
      <c r="O164" s="14"/>
      <c r="P164" s="12" t="str">
        <f>IF(ISERROR(INDEX(Matches!$E:$E,MATCH($D164,Matches!I:I,0))),"",INDEX(Matches!$E:$E,MATCH($D164,Matches!I:I,0)))</f>
        <v/>
      </c>
      <c r="Q164" s="15"/>
      <c r="R164" s="14"/>
      <c r="S164" s="12" t="str">
        <f>IF(ISERROR(INDEX(Matches!$E:$E,MATCH($D164,Matches!J:J,0))),"",INDEX(Matches!$E:$E,MATCH($D164,Matches!J:J,0)))</f>
        <v/>
      </c>
      <c r="T164" s="15"/>
      <c r="U164" s="14"/>
      <c r="V164" s="12" t="str">
        <f>IF(ISERROR(INDEX(Matches!$E:$E,MATCH($D164,Matches!K:K,0))),"",INDEX(Matches!$E:$E,MATCH($D164,Matches!K:K,0)))</f>
        <v/>
      </c>
      <c r="W164" s="15"/>
      <c r="X164" s="14"/>
      <c r="Y164" s="12" t="str">
        <f>IF(ISERROR(INDEX(Matches!$E:$E,MATCH($D164,Matches!L:L,0))),"",INDEX(Matches!$E:$E,MATCH($D164,Matches!L:L,0)))</f>
        <v/>
      </c>
      <c r="Z164" s="15"/>
      <c r="AA164" s="14"/>
    </row>
    <row r="165" spans="2:29" ht="30" customHeight="1" x14ac:dyDescent="0.25">
      <c r="B165" s="8"/>
      <c r="C165" s="8"/>
      <c r="D165" s="8"/>
      <c r="E165" s="20"/>
      <c r="F165" s="26"/>
      <c r="G165" s="12" t="str">
        <f>IF(ISERROR(INDEX(Matches!$E:$E,MATCH($D165,Matches!F:F,0))),"",INDEX(Matches!$E:$E,MATCH($D165,Matches!F:F,0)))</f>
        <v/>
      </c>
      <c r="H165" s="15"/>
      <c r="I165" s="15"/>
      <c r="J165" s="12" t="str">
        <f>IF(ISERROR(INDEX(Matches!$E:$E,MATCH($D165,Matches!G:G,0))),"",INDEX(Matches!$E:$E,MATCH($D165,Matches!G:G,0)))</f>
        <v/>
      </c>
      <c r="K165" s="15"/>
      <c r="L165" s="14"/>
      <c r="M165" s="12" t="str">
        <f>IF(ISERROR(INDEX(Matches!$E:$E,MATCH($D165,Matches!H:H,0))),"",INDEX(Matches!$E:$E,MATCH($D165,Matches!H:H,0)))</f>
        <v/>
      </c>
      <c r="N165" s="15"/>
      <c r="O165" s="14"/>
      <c r="P165" s="12" t="str">
        <f>IF(ISERROR(INDEX(Matches!$E:$E,MATCH($D165,Matches!I:I,0))),"",INDEX(Matches!$E:$E,MATCH($D165,Matches!I:I,0)))</f>
        <v/>
      </c>
      <c r="Q165" s="15"/>
      <c r="R165" s="14"/>
      <c r="S165" s="12" t="str">
        <f>IF(ISERROR(INDEX(Matches!$E:$E,MATCH($D165,Matches!J:J,0))),"",INDEX(Matches!$E:$E,MATCH($D165,Matches!J:J,0)))</f>
        <v/>
      </c>
      <c r="T165" s="15"/>
      <c r="U165" s="14"/>
      <c r="V165" s="12" t="str">
        <f>IF(ISERROR(INDEX(Matches!$E:$E,MATCH($D165,Matches!K:K,0))),"",INDEX(Matches!$E:$E,MATCH($D165,Matches!K:K,0)))</f>
        <v/>
      </c>
      <c r="W165" s="15"/>
      <c r="X165" s="14"/>
      <c r="Y165" s="12" t="str">
        <f>IF(ISERROR(INDEX(Matches!$E:$E,MATCH($D165,Matches!L:L,0))),"",INDEX(Matches!$E:$E,MATCH($D165,Matches!L:L,0)))</f>
        <v/>
      </c>
      <c r="Z165" s="15"/>
      <c r="AA165" s="14"/>
    </row>
    <row r="166" spans="2:29" ht="30" customHeight="1" x14ac:dyDescent="0.25">
      <c r="B166" s="8"/>
      <c r="C166" s="8"/>
      <c r="D166" s="8"/>
      <c r="E166" s="20"/>
      <c r="F166" s="26"/>
      <c r="G166" s="12" t="str">
        <f>IF(ISERROR(INDEX(Matches!$E:$E,MATCH($D166,Matches!F:F,0))),"",INDEX(Matches!$E:$E,MATCH($D166,Matches!F:F,0)))</f>
        <v/>
      </c>
      <c r="H166" s="15"/>
      <c r="I166" s="15"/>
      <c r="J166" s="12" t="str">
        <f>IF(ISERROR(INDEX(Matches!$E:$E,MATCH($D166,Matches!G:G,0))),"",INDEX(Matches!$E:$E,MATCH($D166,Matches!G:G,0)))</f>
        <v/>
      </c>
      <c r="K166" s="15"/>
      <c r="L166" s="14"/>
      <c r="M166" s="12" t="str">
        <f>IF(ISERROR(INDEX(Matches!$E:$E,MATCH($D166,Matches!H:H,0))),"",INDEX(Matches!$E:$E,MATCH($D166,Matches!H:H,0)))</f>
        <v/>
      </c>
      <c r="N166" s="15"/>
      <c r="O166" s="14"/>
      <c r="P166" s="12" t="str">
        <f>IF(ISERROR(INDEX(Matches!$E:$E,MATCH($D166,Matches!I:I,0))),"",INDEX(Matches!$E:$E,MATCH($D166,Matches!I:I,0)))</f>
        <v/>
      </c>
      <c r="Q166" s="15"/>
      <c r="R166" s="14"/>
      <c r="S166" s="12" t="str">
        <f>IF(ISERROR(INDEX(Matches!$E:$E,MATCH($D166,Matches!J:J,0))),"",INDEX(Matches!$E:$E,MATCH($D166,Matches!J:J,0)))</f>
        <v/>
      </c>
      <c r="T166" s="15"/>
      <c r="U166" s="14"/>
      <c r="V166" s="12" t="str">
        <f>IF(ISERROR(INDEX(Matches!$E:$E,MATCH($D166,Matches!K:K,0))),"",INDEX(Matches!$E:$E,MATCH($D166,Matches!K:K,0)))</f>
        <v/>
      </c>
      <c r="W166" s="15"/>
      <c r="X166" s="14"/>
      <c r="Y166" s="12" t="str">
        <f>IF(ISERROR(INDEX(Matches!$E:$E,MATCH($D166,Matches!L:L,0))),"",INDEX(Matches!$E:$E,MATCH($D166,Matches!L:L,0)))</f>
        <v/>
      </c>
      <c r="Z166" s="15"/>
      <c r="AA166" s="14"/>
    </row>
    <row r="167" spans="2:29" ht="30" customHeight="1" x14ac:dyDescent="0.25">
      <c r="B167" s="8"/>
      <c r="C167" s="8"/>
      <c r="D167" s="8"/>
      <c r="E167" s="20"/>
      <c r="F167" s="26"/>
      <c r="G167" s="12" t="str">
        <f>IF(ISERROR(INDEX(Matches!$E:$E,MATCH($D167,Matches!F:F,0))),"",INDEX(Matches!$E:$E,MATCH($D167,Matches!F:F,0)))</f>
        <v/>
      </c>
      <c r="H167" s="15"/>
      <c r="I167" s="15"/>
      <c r="J167" s="12" t="str">
        <f>IF(ISERROR(INDEX(Matches!$E:$E,MATCH($D167,Matches!G:G,0))),"",INDEX(Matches!$E:$E,MATCH($D167,Matches!G:G,0)))</f>
        <v/>
      </c>
      <c r="K167" s="15"/>
      <c r="L167" s="14"/>
      <c r="M167" s="12" t="str">
        <f>IF(ISERROR(INDEX(Matches!$E:$E,MATCH($D167,Matches!H:H,0))),"",INDEX(Matches!$E:$E,MATCH($D167,Matches!H:H,0)))</f>
        <v/>
      </c>
      <c r="N167" s="15"/>
      <c r="O167" s="14"/>
      <c r="P167" s="12" t="str">
        <f>IF(ISERROR(INDEX(Matches!$E:$E,MATCH($D167,Matches!I:I,0))),"",INDEX(Matches!$E:$E,MATCH($D167,Matches!I:I,0)))</f>
        <v/>
      </c>
      <c r="Q167" s="15"/>
      <c r="R167" s="14"/>
      <c r="S167" s="12" t="str">
        <f>IF(ISERROR(INDEX(Matches!$E:$E,MATCH($D167,Matches!J:J,0))),"",INDEX(Matches!$E:$E,MATCH($D167,Matches!J:J,0)))</f>
        <v/>
      </c>
      <c r="T167" s="15"/>
      <c r="U167" s="14"/>
      <c r="V167" s="12" t="str">
        <f>IF(ISERROR(INDEX(Matches!$E:$E,MATCH($D167,Matches!K:K,0))),"",INDEX(Matches!$E:$E,MATCH($D167,Matches!K:K,0)))</f>
        <v/>
      </c>
      <c r="W167" s="15"/>
      <c r="X167" s="14"/>
      <c r="Y167" s="12" t="str">
        <f>IF(ISERROR(INDEX(Matches!$E:$E,MATCH($D167,Matches!L:L,0))),"",INDEX(Matches!$E:$E,MATCH($D167,Matches!L:L,0)))</f>
        <v/>
      </c>
      <c r="Z167" s="15"/>
      <c r="AA167" s="14"/>
    </row>
    <row r="168" spans="2:29" ht="30" customHeight="1" thickBot="1" x14ac:dyDescent="0.3">
      <c r="B168" s="27"/>
      <c r="C168" s="27"/>
      <c r="D168" s="27"/>
      <c r="E168" s="35"/>
      <c r="F168" s="26"/>
      <c r="G168" s="28" t="str">
        <f>IF(ISERROR(INDEX(Matches!$E:$E,MATCH($D168,Matches!F:F,0))),"",INDEX(Matches!$E:$E,MATCH($D168,Matches!F:F,0)))</f>
        <v/>
      </c>
      <c r="H168" s="17"/>
      <c r="I168" s="17"/>
      <c r="J168" s="28" t="str">
        <f>IF(ISERROR(INDEX(Matches!$E:$E,MATCH($D168,Matches!G:G,0))),"",INDEX(Matches!$E:$E,MATCH($D168,Matches!G:G,0)))</f>
        <v/>
      </c>
      <c r="K168" s="17"/>
      <c r="L168" s="29"/>
      <c r="M168" s="28" t="str">
        <f>IF(ISERROR(INDEX(Matches!$E:$E,MATCH($D168,Matches!H:H,0))),"",INDEX(Matches!$E:$E,MATCH($D168,Matches!H:H,0)))</f>
        <v/>
      </c>
      <c r="N168" s="17"/>
      <c r="O168" s="29"/>
      <c r="P168" s="28" t="str">
        <f>IF(ISERROR(INDEX(Matches!$E:$E,MATCH($D168,Matches!I:I,0))),"",INDEX(Matches!$E:$E,MATCH($D168,Matches!I:I,0)))</f>
        <v/>
      </c>
      <c r="Q168" s="17"/>
      <c r="R168" s="29"/>
      <c r="S168" s="28" t="str">
        <f>IF(ISERROR(INDEX(Matches!$E:$E,MATCH($D168,Matches!J:J,0))),"",INDEX(Matches!$E:$E,MATCH($D168,Matches!J:J,0)))</f>
        <v/>
      </c>
      <c r="T168" s="17"/>
      <c r="U168" s="29"/>
      <c r="V168" s="28" t="str">
        <f>IF(ISERROR(INDEX(Matches!$E:$E,MATCH($D168,Matches!K:K,0))),"",INDEX(Matches!$E:$E,MATCH($D168,Matches!K:K,0)))</f>
        <v/>
      </c>
      <c r="W168" s="17"/>
      <c r="X168" s="29"/>
      <c r="Y168" s="28" t="str">
        <f>IF(ISERROR(INDEX(Matches!$E:$E,MATCH($D168,Matches!L:L,0))),"",INDEX(Matches!$E:$E,MATCH($D168,Matches!L:L,0)))</f>
        <v/>
      </c>
      <c r="Z168" s="17"/>
      <c r="AA168" s="29"/>
    </row>
    <row r="169" spans="2:29" ht="30" customHeight="1" thickTop="1" x14ac:dyDescent="0.25">
      <c r="B169" s="30"/>
      <c r="C169" s="30"/>
      <c r="D169" s="30"/>
      <c r="E169" s="36"/>
      <c r="F169" s="31" t="s">
        <v>372</v>
      </c>
      <c r="G169" s="32" t="str">
        <f>IF(SUM(G158:G168)=0,"",SUM(G158:G168))</f>
        <v/>
      </c>
      <c r="H169" s="33"/>
      <c r="I169" s="33"/>
      <c r="J169" s="32" t="str">
        <f>IF(SUM(J158:J168)=0,"",SUM(J158:J168))</f>
        <v/>
      </c>
      <c r="K169" s="33"/>
      <c r="L169" s="34"/>
      <c r="M169" s="32" t="str">
        <f>IF(SUM(M158:M168)=0,"",SUM(M158:M168))</f>
        <v/>
      </c>
      <c r="N169" s="33"/>
      <c r="O169" s="34"/>
      <c r="P169" s="32" t="str">
        <f>IF(SUM(P158:P168)=0,"",SUM(P158:P168))</f>
        <v/>
      </c>
      <c r="Q169" s="33"/>
      <c r="R169" s="34"/>
      <c r="S169" s="32" t="str">
        <f>IF(SUM(S158:S168)=0,"",SUM(S158:S168))</f>
        <v/>
      </c>
      <c r="T169" s="33"/>
      <c r="U169" s="34"/>
      <c r="V169" s="32" t="str">
        <f>IF(SUM(V158:V168)=0,"",SUM(V158:V168))</f>
        <v/>
      </c>
      <c r="W169" s="33"/>
      <c r="X169" s="34"/>
      <c r="Y169" s="32" t="str">
        <f>IF(SUM(Y158:Y168)=0,"",SUM(Y158:Y168))</f>
        <v/>
      </c>
      <c r="Z169" s="33"/>
      <c r="AA169" s="34"/>
      <c r="AB169" s="2">
        <f>SUM(G169:AA169)</f>
        <v>0</v>
      </c>
    </row>
    <row r="170" spans="2:29" ht="30" customHeight="1" x14ac:dyDescent="0.25">
      <c r="B170" s="21"/>
      <c r="C170" s="21"/>
      <c r="D170" s="21"/>
      <c r="E170" s="23"/>
      <c r="F170" s="22" t="s">
        <v>375</v>
      </c>
      <c r="G170" s="12"/>
      <c r="H170" s="15"/>
      <c r="I170" s="15" t="str">
        <f>IF(SUM(I158:I160)=0,"",SUM(I158:I160))</f>
        <v/>
      </c>
      <c r="J170" s="12"/>
      <c r="K170" s="15"/>
      <c r="L170" s="15" t="str">
        <f>IF(SUM(L158:L160)=0,"",SUM(L158:L160))</f>
        <v/>
      </c>
      <c r="M170" s="12"/>
      <c r="N170" s="15"/>
      <c r="O170" s="15" t="str">
        <f>IF(SUM(O158:O160)=0,"",SUM(O158:O160))</f>
        <v/>
      </c>
      <c r="P170" s="12"/>
      <c r="Q170" s="15"/>
      <c r="R170" s="15" t="str">
        <f>IF(SUM(R158:R160)=0,"",SUM(R158:R160))</f>
        <v/>
      </c>
      <c r="S170" s="12"/>
      <c r="T170" s="15"/>
      <c r="U170" s="15" t="str">
        <f>IF(SUM(U158:U160)=0,"",SUM(U158:U160))</f>
        <v/>
      </c>
      <c r="V170" s="12"/>
      <c r="W170" s="15"/>
      <c r="X170" s="15" t="str">
        <f>IF(SUM(X158:X160)=0,"",SUM(X158:X160))</f>
        <v/>
      </c>
      <c r="Y170" s="12"/>
      <c r="Z170" s="15"/>
      <c r="AA170" s="15" t="str">
        <f>IF(SUM(AA158:AA160)=0,"",SUM(AA158:AA160))</f>
        <v/>
      </c>
      <c r="AB170" s="2">
        <f>SUM(G170:AA170)</f>
        <v>0</v>
      </c>
      <c r="AC170" s="3">
        <f>INT(SUM(G170:AA170)/3)</f>
        <v>0</v>
      </c>
    </row>
    <row r="171" spans="2:29" ht="30" customHeight="1" thickBot="1" x14ac:dyDescent="0.3">
      <c r="B171" s="21"/>
      <c r="C171" s="21"/>
      <c r="D171" s="21"/>
      <c r="E171" s="24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"/>
    </row>
    <row r="172" spans="2:29" ht="30" customHeight="1" x14ac:dyDescent="0.25">
      <c r="B172" s="21"/>
      <c r="C172" s="21"/>
      <c r="D172" s="21"/>
      <c r="E172" s="24"/>
      <c r="F172" s="18"/>
      <c r="G172" s="124">
        <f>IF((AB169-AC170)&lt;0,0,AB169-AC170)</f>
        <v>0</v>
      </c>
      <c r="H172" s="125"/>
      <c r="I172" s="126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</row>
    <row r="173" spans="2:29" ht="30" customHeight="1" thickBot="1" x14ac:dyDescent="0.3">
      <c r="B173" s="21"/>
      <c r="C173" s="21"/>
      <c r="D173" s="21"/>
      <c r="E173" s="24"/>
      <c r="F173" s="18"/>
      <c r="G173" s="127"/>
      <c r="H173" s="128"/>
      <c r="I173" s="12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</row>
    <row r="174" spans="2:29" ht="30" customHeight="1" x14ac:dyDescent="0.25">
      <c r="B174" s="21"/>
      <c r="C174" s="21"/>
      <c r="D174" s="21"/>
      <c r="E174" s="24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2:29" ht="30" customHeight="1" x14ac:dyDescent="0.25">
      <c r="B175" s="21"/>
      <c r="C175" s="21"/>
      <c r="D175" s="21"/>
      <c r="E175" s="24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2:29" ht="30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8" ht="50.1" customHeight="1" x14ac:dyDescent="0.25">
      <c r="A177" s="3">
        <f>A1</f>
        <v>3</v>
      </c>
      <c r="B177" s="140" t="str">
        <f>INDEX(Diary!$E:$E,MATCH(A177,Diary!$A:$A,0))</f>
        <v>Dream League</v>
      </c>
      <c r="C177" s="141"/>
      <c r="D177" s="142"/>
      <c r="E177" s="143" t="str">
        <f>INDEX(Diary!$B:$B,MATCH(A177,Diary!$A:$A,0))</f>
        <v>Week 3</v>
      </c>
      <c r="F177" s="143"/>
      <c r="G177" s="143"/>
      <c r="H177" s="143"/>
      <c r="I177" s="143"/>
      <c r="J177" s="144">
        <f>INDEX(Diary!$C:$C,MATCH(A177,Diary!$A:$A,0))</f>
        <v>41904</v>
      </c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6"/>
    </row>
    <row r="178" spans="1:28" ht="24.9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8" ht="24.95" customHeight="1" x14ac:dyDescent="0.25">
      <c r="B179" s="130" t="str">
        <f>INDEX(Fixtures!$E:$E,MATCH(A180,Fixtures!$A:$A,0))</f>
        <v>SAINT JOHN'S</v>
      </c>
      <c r="C179" s="131"/>
      <c r="D179" s="132"/>
      <c r="E179" s="136" t="str">
        <f>INDEX(Owners!$A:$A,MATCH(B179,Owners!$B:$B,0))</f>
        <v>John Robinson</v>
      </c>
      <c r="F179" s="137"/>
      <c r="G179" s="123" t="s">
        <v>390</v>
      </c>
      <c r="H179" s="123"/>
      <c r="I179" s="123"/>
      <c r="J179" s="123" t="s">
        <v>391</v>
      </c>
      <c r="K179" s="123"/>
      <c r="L179" s="123"/>
      <c r="M179" s="123" t="s">
        <v>392</v>
      </c>
      <c r="N179" s="123"/>
      <c r="O179" s="123"/>
      <c r="P179" s="123" t="s">
        <v>393</v>
      </c>
      <c r="Q179" s="123"/>
      <c r="R179" s="123"/>
      <c r="S179" s="123" t="s">
        <v>394</v>
      </c>
      <c r="T179" s="123"/>
      <c r="U179" s="123"/>
      <c r="V179" s="123" t="s">
        <v>395</v>
      </c>
      <c r="W179" s="123"/>
      <c r="X179" s="123"/>
      <c r="Y179" s="123" t="s">
        <v>396</v>
      </c>
      <c r="Z179" s="123"/>
      <c r="AA179" s="123"/>
    </row>
    <row r="180" spans="1:28" ht="24.95" customHeight="1" x14ac:dyDescent="0.25">
      <c r="A180" s="3">
        <f>A4+4</f>
        <v>22</v>
      </c>
      <c r="B180" s="133"/>
      <c r="C180" s="134"/>
      <c r="D180" s="135"/>
      <c r="E180" s="138"/>
      <c r="F180" s="139"/>
      <c r="G180" s="4" t="s">
        <v>372</v>
      </c>
      <c r="H180" s="5" t="s">
        <v>397</v>
      </c>
      <c r="I180" s="6" t="s">
        <v>375</v>
      </c>
      <c r="J180" s="4" t="s">
        <v>372</v>
      </c>
      <c r="K180" s="5" t="s">
        <v>397</v>
      </c>
      <c r="L180" s="7" t="s">
        <v>375</v>
      </c>
      <c r="M180" s="4" t="s">
        <v>372</v>
      </c>
      <c r="N180" s="5" t="s">
        <v>397</v>
      </c>
      <c r="O180" s="7" t="s">
        <v>375</v>
      </c>
      <c r="P180" s="4" t="s">
        <v>372</v>
      </c>
      <c r="Q180" s="5" t="s">
        <v>397</v>
      </c>
      <c r="R180" s="7" t="s">
        <v>375</v>
      </c>
      <c r="S180" s="4" t="s">
        <v>372</v>
      </c>
      <c r="T180" s="5" t="s">
        <v>397</v>
      </c>
      <c r="U180" s="7" t="s">
        <v>375</v>
      </c>
      <c r="V180" s="4" t="s">
        <v>372</v>
      </c>
      <c r="W180" s="5" t="s">
        <v>397</v>
      </c>
      <c r="X180" s="7" t="s">
        <v>375</v>
      </c>
      <c r="Y180" s="4" t="s">
        <v>372</v>
      </c>
      <c r="Z180" s="5" t="s">
        <v>397</v>
      </c>
      <c r="AA180" s="7" t="s">
        <v>375</v>
      </c>
    </row>
    <row r="181" spans="1:28" ht="30" customHeight="1" x14ac:dyDescent="0.25">
      <c r="B181" s="8"/>
      <c r="C181" s="8"/>
      <c r="D181" s="8"/>
      <c r="E181" s="84"/>
      <c r="F181" s="26"/>
      <c r="G181" s="9" t="str">
        <f>IF(ISERROR(INDEX(Matches!$E:$E,MATCH($D181,Matches!F:F,0))),"",INDEX(Matches!$E:$E,MATCH($D181,Matches!F:F,0)))</f>
        <v/>
      </c>
      <c r="H181" s="10" t="s">
        <v>397</v>
      </c>
      <c r="I181" s="11" t="str">
        <f>IF(ISERROR(INDEX(Matches!$E:$E,MATCH($D181,Matches!F:F,0))),"",INDEX(Matches!$E:$E,MATCH($D181,Matches!F:F,0)))</f>
        <v/>
      </c>
      <c r="J181" s="12" t="str">
        <f>IF(ISERROR(INDEX(Matches!$E:$E,MATCH($D181,Matches!G:G,0))),"",INDEX(Matches!$E:$E,MATCH($D181,Matches!G:G,0)))</f>
        <v/>
      </c>
      <c r="K181" s="13" t="s">
        <v>397</v>
      </c>
      <c r="L181" s="14" t="str">
        <f>IF(ISERROR(INDEX(Matches!$E:$E,MATCH($D181,Matches!G:G,0))),"",INDEX(Matches!$E:$E,MATCH($D181,Matches!G:G,0)))</f>
        <v/>
      </c>
      <c r="M181" s="12" t="str">
        <f>IF(ISERROR(INDEX(Matches!$E:$E,MATCH($D181,Matches!H:H,0))),"",INDEX(Matches!$E:$E,MATCH($D181,Matches!H:H,0)))</f>
        <v/>
      </c>
      <c r="N181" s="13" t="s">
        <v>397</v>
      </c>
      <c r="O181" s="14" t="str">
        <f>IF(ISERROR(INDEX(Matches!$E:$E,MATCH($D181,Matches!H:H,0))),"",INDEX(Matches!$E:$E,MATCH($D181,Matches!H:H,0)))</f>
        <v/>
      </c>
      <c r="P181" s="12" t="str">
        <f>IF(ISERROR(INDEX(Matches!$E:$E,MATCH($D181,Matches!I:I,0))),"",INDEX(Matches!$E:$E,MATCH($D181,Matches!I:I,0)))</f>
        <v/>
      </c>
      <c r="Q181" s="13" t="s">
        <v>397</v>
      </c>
      <c r="R181" s="14" t="str">
        <f>IF(ISERROR(INDEX(Matches!$E:$E,MATCH($D181,Matches!I:I,0))),"",INDEX(Matches!$E:$E,MATCH($D181,Matches!I:I,0)))</f>
        <v/>
      </c>
      <c r="S181" s="12" t="str">
        <f>IF(ISERROR(INDEX(Matches!$E:$E,MATCH($D181,Matches!J:J,0))),"",INDEX(Matches!$E:$E,MATCH($D181,Matches!J:J,0)))</f>
        <v/>
      </c>
      <c r="T181" s="13" t="s">
        <v>397</v>
      </c>
      <c r="U181" s="14" t="str">
        <f>IF(ISERROR(INDEX(Matches!$E:$E,MATCH($D181,Matches!J:J,0))),"",INDEX(Matches!$E:$E,MATCH($D181,Matches!J:J,0)))</f>
        <v/>
      </c>
      <c r="V181" s="12" t="str">
        <f>IF(ISERROR(INDEX(Matches!$E:$E,MATCH($D181,Matches!K:K,0))),"",INDEX(Matches!$E:$E,MATCH($D181,Matches!K:K,0)))</f>
        <v/>
      </c>
      <c r="W181" s="13" t="s">
        <v>397</v>
      </c>
      <c r="X181" s="14" t="str">
        <f>IF(ISERROR(INDEX(Matches!$E:$E,MATCH($D181,Matches!K:K,0))),"",INDEX(Matches!$E:$E,MATCH($D181,Matches!K:K,0)))</f>
        <v/>
      </c>
      <c r="Y181" s="12" t="str">
        <f>IF(ISERROR(INDEX(Matches!$E:$E,MATCH($D181,Matches!L:L,0))),"",INDEX(Matches!$E:$E,MATCH($D181,Matches!L:L,0)))</f>
        <v/>
      </c>
      <c r="Z181" s="13" t="s">
        <v>397</v>
      </c>
      <c r="AA181" s="14" t="str">
        <f>IF(ISERROR(INDEX(Matches!$E:$E,MATCH($D181,Matches!L:L,0))),"",INDEX(Matches!$E:$E,MATCH($D181,Matches!L:L,0)))</f>
        <v/>
      </c>
    </row>
    <row r="182" spans="1:28" ht="30" customHeight="1" x14ac:dyDescent="0.25">
      <c r="B182" s="8"/>
      <c r="C182" s="8"/>
      <c r="D182" s="8"/>
      <c r="E182" s="8"/>
      <c r="F182" s="26"/>
      <c r="G182" s="12" t="str">
        <f>IF(ISERROR(INDEX(Matches!$E:$E,MATCH($D182,Matches!F:F,0))),"",INDEX(Matches!$E:$E,MATCH($D182,Matches!F:F,0)))</f>
        <v/>
      </c>
      <c r="H182" s="13" t="s">
        <v>397</v>
      </c>
      <c r="I182" s="15" t="str">
        <f>IF(ISERROR(INDEX(Matches!$E:$E,MATCH($D182,Matches!F:F,0))),"",INDEX(Matches!$E:$E,MATCH($D182,Matches!F:F,0)))</f>
        <v/>
      </c>
      <c r="J182" s="12" t="str">
        <f>IF(ISERROR(INDEX(Matches!$E:$E,MATCH($D182,Matches!G:G,0))),"",INDEX(Matches!$E:$E,MATCH($D182,Matches!G:G,0)))</f>
        <v/>
      </c>
      <c r="K182" s="13" t="s">
        <v>397</v>
      </c>
      <c r="L182" s="14" t="str">
        <f>IF(ISERROR(INDEX(Matches!$E:$E,MATCH($D182,Matches!G:G,0))),"",INDEX(Matches!$E:$E,MATCH($D182,Matches!G:G,0)))</f>
        <v/>
      </c>
      <c r="M182" s="12" t="str">
        <f>IF(ISERROR(INDEX(Matches!$E:$E,MATCH($D182,Matches!H:H,0))),"",INDEX(Matches!$E:$E,MATCH($D182,Matches!H:H,0)))</f>
        <v/>
      </c>
      <c r="N182" s="13" t="s">
        <v>397</v>
      </c>
      <c r="O182" s="14" t="str">
        <f>IF(ISERROR(INDEX(Matches!$E:$E,MATCH($D182,Matches!H:H,0))),"",INDEX(Matches!$E:$E,MATCH($D182,Matches!H:H,0)))</f>
        <v/>
      </c>
      <c r="P182" s="12" t="str">
        <f>IF(ISERROR(INDEX(Matches!$E:$E,MATCH($D182,Matches!I:I,0))),"",INDEX(Matches!$E:$E,MATCH($D182,Matches!I:I,0)))</f>
        <v/>
      </c>
      <c r="Q182" s="13" t="s">
        <v>397</v>
      </c>
      <c r="R182" s="14" t="str">
        <f>IF(ISERROR(INDEX(Matches!$E:$E,MATCH($D182,Matches!I:I,0))),"",INDEX(Matches!$E:$E,MATCH($D182,Matches!I:I,0)))</f>
        <v/>
      </c>
      <c r="S182" s="12" t="str">
        <f>IF(ISERROR(INDEX(Matches!$E:$E,MATCH($D182,Matches!J:J,0))),"",INDEX(Matches!$E:$E,MATCH($D182,Matches!J:J,0)))</f>
        <v/>
      </c>
      <c r="T182" s="13" t="s">
        <v>397</v>
      </c>
      <c r="U182" s="14" t="str">
        <f>IF(ISERROR(INDEX(Matches!$E:$E,MATCH($D182,Matches!J:J,0))),"",INDEX(Matches!$E:$E,MATCH($D182,Matches!J:J,0)))</f>
        <v/>
      </c>
      <c r="V182" s="12" t="str">
        <f>IF(ISERROR(INDEX(Matches!$E:$E,MATCH($D182,Matches!K:K,0))),"",INDEX(Matches!$E:$E,MATCH($D182,Matches!K:K,0)))</f>
        <v/>
      </c>
      <c r="W182" s="13" t="s">
        <v>397</v>
      </c>
      <c r="X182" s="14" t="str">
        <f>IF(ISERROR(INDEX(Matches!$E:$E,MATCH($D182,Matches!K:K,0))),"",INDEX(Matches!$E:$E,MATCH($D182,Matches!K:K,0)))</f>
        <v/>
      </c>
      <c r="Y182" s="12" t="str">
        <f>IF(ISERROR(INDEX(Matches!$E:$E,MATCH($D182,Matches!L:L,0))),"",INDEX(Matches!$E:$E,MATCH($D182,Matches!L:L,0)))</f>
        <v/>
      </c>
      <c r="Z182" s="13" t="s">
        <v>397</v>
      </c>
      <c r="AA182" s="14" t="str">
        <f>IF(ISERROR(INDEX(Matches!$E:$E,MATCH($D182,Matches!L:L,0))),"",INDEX(Matches!$E:$E,MATCH($D182,Matches!L:L,0)))</f>
        <v/>
      </c>
    </row>
    <row r="183" spans="1:28" ht="30" customHeight="1" x14ac:dyDescent="0.25">
      <c r="B183" s="8"/>
      <c r="C183" s="8"/>
      <c r="D183" s="8"/>
      <c r="E183" s="8"/>
      <c r="F183" s="26"/>
      <c r="G183" s="12" t="str">
        <f>IF(ISERROR(INDEX(Matches!$E:$E,MATCH($D183,Matches!F:F,0))),"",INDEX(Matches!$E:$E,MATCH($D183,Matches!F:F,0)))</f>
        <v/>
      </c>
      <c r="H183" s="13" t="s">
        <v>397</v>
      </c>
      <c r="I183" s="15" t="str">
        <f>IF(ISERROR(INDEX(Matches!$E:$E,MATCH($D183,Matches!F:F,0))),"",INDEX(Matches!$E:$E,MATCH($D183,Matches!F:F,0)))</f>
        <v/>
      </c>
      <c r="J183" s="12" t="str">
        <f>IF(ISERROR(INDEX(Matches!$E:$E,MATCH($D183,Matches!G:G,0))),"",INDEX(Matches!$E:$E,MATCH($D183,Matches!G:G,0)))</f>
        <v/>
      </c>
      <c r="K183" s="13" t="s">
        <v>397</v>
      </c>
      <c r="L183" s="14" t="str">
        <f>IF(ISERROR(INDEX(Matches!$E:$E,MATCH($D183,Matches!G:G,0))),"",INDEX(Matches!$E:$E,MATCH($D183,Matches!G:G,0)))</f>
        <v/>
      </c>
      <c r="M183" s="12" t="str">
        <f>IF(ISERROR(INDEX(Matches!$E:$E,MATCH($D183,Matches!H:H,0))),"",INDEX(Matches!$E:$E,MATCH($D183,Matches!H:H,0)))</f>
        <v/>
      </c>
      <c r="N183" s="13" t="s">
        <v>397</v>
      </c>
      <c r="O183" s="14" t="str">
        <f>IF(ISERROR(INDEX(Matches!$E:$E,MATCH($D183,Matches!H:H,0))),"",INDEX(Matches!$E:$E,MATCH($D183,Matches!H:H,0)))</f>
        <v/>
      </c>
      <c r="P183" s="12" t="str">
        <f>IF(ISERROR(INDEX(Matches!$E:$E,MATCH($D183,Matches!I:I,0))),"",INDEX(Matches!$E:$E,MATCH($D183,Matches!I:I,0)))</f>
        <v/>
      </c>
      <c r="Q183" s="13" t="s">
        <v>397</v>
      </c>
      <c r="R183" s="14" t="str">
        <f>IF(ISERROR(INDEX(Matches!$E:$E,MATCH($D183,Matches!I:I,0))),"",INDEX(Matches!$E:$E,MATCH($D183,Matches!I:I,0)))</f>
        <v/>
      </c>
      <c r="S183" s="12" t="str">
        <f>IF(ISERROR(INDEX(Matches!$E:$E,MATCH($D183,Matches!J:J,0))),"",INDEX(Matches!$E:$E,MATCH($D183,Matches!J:J,0)))</f>
        <v/>
      </c>
      <c r="T183" s="13" t="s">
        <v>397</v>
      </c>
      <c r="U183" s="14" t="str">
        <f>IF(ISERROR(INDEX(Matches!$E:$E,MATCH($D183,Matches!J:J,0))),"",INDEX(Matches!$E:$E,MATCH($D183,Matches!J:J,0)))</f>
        <v/>
      </c>
      <c r="V183" s="12" t="str">
        <f>IF(ISERROR(INDEX(Matches!$E:$E,MATCH($D183,Matches!K:K,0))),"",INDEX(Matches!$E:$E,MATCH($D183,Matches!K:K,0)))</f>
        <v/>
      </c>
      <c r="W183" s="13" t="s">
        <v>397</v>
      </c>
      <c r="X183" s="14" t="str">
        <f>IF(ISERROR(INDEX(Matches!$E:$E,MATCH($D183,Matches!K:K,0))),"",INDEX(Matches!$E:$E,MATCH($D183,Matches!K:K,0)))</f>
        <v/>
      </c>
      <c r="Y183" s="12" t="str">
        <f>IF(ISERROR(INDEX(Matches!$E:$E,MATCH($D183,Matches!L:L,0))),"",INDEX(Matches!$E:$E,MATCH($D183,Matches!L:L,0)))</f>
        <v/>
      </c>
      <c r="Z183" s="13" t="s">
        <v>397</v>
      </c>
      <c r="AA183" s="14" t="str">
        <f>IF(ISERROR(INDEX(Matches!$E:$E,MATCH($D183,Matches!L:L,0))),"",INDEX(Matches!$E:$E,MATCH($D183,Matches!L:L,0)))</f>
        <v/>
      </c>
    </row>
    <row r="184" spans="1:28" ht="30" customHeight="1" x14ac:dyDescent="0.25">
      <c r="B184" s="8"/>
      <c r="C184" s="8"/>
      <c r="D184" s="8"/>
      <c r="E184" s="8"/>
      <c r="F184" s="26"/>
      <c r="G184" s="12" t="str">
        <f>IF(ISERROR(INDEX(Matches!$E:$E,MATCH($D184,Matches!F:F,0))),"",INDEX(Matches!$E:$E,MATCH($D184,Matches!F:F,0)))</f>
        <v/>
      </c>
      <c r="H184" s="15"/>
      <c r="I184" s="15"/>
      <c r="J184" s="12" t="str">
        <f>IF(ISERROR(INDEX(Matches!$E:$E,MATCH($D184,Matches!G:G,0))),"",INDEX(Matches!$E:$E,MATCH($D184,Matches!G:G,0)))</f>
        <v/>
      </c>
      <c r="K184" s="15"/>
      <c r="L184" s="14"/>
      <c r="M184" s="12" t="str">
        <f>IF(ISERROR(INDEX(Matches!$E:$E,MATCH($D184,Matches!H:H,0))),"",INDEX(Matches!$E:$E,MATCH($D184,Matches!H:H,0)))</f>
        <v/>
      </c>
      <c r="N184" s="15"/>
      <c r="O184" s="14"/>
      <c r="P184" s="12" t="str">
        <f>IF(ISERROR(INDEX(Matches!$E:$E,MATCH($D184,Matches!I:I,0))),"",INDEX(Matches!$E:$E,MATCH($D184,Matches!I:I,0)))</f>
        <v/>
      </c>
      <c r="Q184" s="15"/>
      <c r="R184" s="14"/>
      <c r="S184" s="12" t="str">
        <f>IF(ISERROR(INDEX(Matches!$E:$E,MATCH($D184,Matches!J:J,0))),"",INDEX(Matches!$E:$E,MATCH($D184,Matches!J:J,0)))</f>
        <v/>
      </c>
      <c r="T184" s="15"/>
      <c r="U184" s="14"/>
      <c r="V184" s="12" t="str">
        <f>IF(ISERROR(INDEX(Matches!$E:$E,MATCH($D184,Matches!K:K,0))),"",INDEX(Matches!$E:$E,MATCH($D184,Matches!K:K,0)))</f>
        <v/>
      </c>
      <c r="W184" s="15"/>
      <c r="X184" s="14"/>
      <c r="Y184" s="12" t="str">
        <f>IF(ISERROR(INDEX(Matches!$E:$E,MATCH($D184,Matches!L:L,0))),"",INDEX(Matches!$E:$E,MATCH($D184,Matches!L:L,0)))</f>
        <v/>
      </c>
      <c r="Z184" s="15"/>
      <c r="AA184" s="14"/>
    </row>
    <row r="185" spans="1:28" ht="30" customHeight="1" x14ac:dyDescent="0.25">
      <c r="B185" s="8"/>
      <c r="C185" s="8"/>
      <c r="D185" s="8"/>
      <c r="E185" s="8"/>
      <c r="F185" s="26"/>
      <c r="G185" s="12" t="str">
        <f>IF(ISERROR(INDEX(Matches!$E:$E,MATCH($D185,Matches!F:F,0))),"",INDEX(Matches!$E:$E,MATCH($D185,Matches!F:F,0)))</f>
        <v/>
      </c>
      <c r="H185" s="15"/>
      <c r="I185" s="15"/>
      <c r="J185" s="12" t="str">
        <f>IF(ISERROR(INDEX(Matches!$E:$E,MATCH($D185,Matches!G:G,0))),"",INDEX(Matches!$E:$E,MATCH($D185,Matches!G:G,0)))</f>
        <v/>
      </c>
      <c r="K185" s="15"/>
      <c r="L185" s="14"/>
      <c r="M185" s="12" t="str">
        <f>IF(ISERROR(INDEX(Matches!$E:$E,MATCH($D185,Matches!H:H,0))),"",INDEX(Matches!$E:$E,MATCH($D185,Matches!H:H,0)))</f>
        <v/>
      </c>
      <c r="N185" s="15"/>
      <c r="O185" s="14"/>
      <c r="P185" s="12" t="str">
        <f>IF(ISERROR(INDEX(Matches!$E:$E,MATCH($D185,Matches!I:I,0))),"",INDEX(Matches!$E:$E,MATCH($D185,Matches!I:I,0)))</f>
        <v/>
      </c>
      <c r="Q185" s="15"/>
      <c r="R185" s="14"/>
      <c r="S185" s="12" t="str">
        <f>IF(ISERROR(INDEX(Matches!$E:$E,MATCH($D185,Matches!J:J,0))),"",INDEX(Matches!$E:$E,MATCH($D185,Matches!J:J,0)))</f>
        <v/>
      </c>
      <c r="T185" s="15"/>
      <c r="U185" s="14"/>
      <c r="V185" s="12" t="str">
        <f>IF(ISERROR(INDEX(Matches!$E:$E,MATCH($D185,Matches!K:K,0))),"",INDEX(Matches!$E:$E,MATCH($D185,Matches!K:K,0)))</f>
        <v/>
      </c>
      <c r="W185" s="15"/>
      <c r="X185" s="14"/>
      <c r="Y185" s="12" t="str">
        <f>IF(ISERROR(INDEX(Matches!$E:$E,MATCH($D185,Matches!L:L,0))),"",INDEX(Matches!$E:$E,MATCH($D185,Matches!L:L,0)))</f>
        <v/>
      </c>
      <c r="Z185" s="15"/>
      <c r="AA185" s="14"/>
    </row>
    <row r="186" spans="1:28" ht="30" customHeight="1" x14ac:dyDescent="0.25">
      <c r="B186" s="8"/>
      <c r="C186" s="8"/>
      <c r="D186" s="8"/>
      <c r="E186" s="8"/>
      <c r="F186" s="26"/>
      <c r="G186" s="12" t="str">
        <f>IF(ISERROR(INDEX(Matches!$E:$E,MATCH($D186,Matches!F:F,0))),"",INDEX(Matches!$E:$E,MATCH($D186,Matches!F:F,0)))</f>
        <v/>
      </c>
      <c r="H186" s="15"/>
      <c r="I186" s="15"/>
      <c r="J186" s="12" t="str">
        <f>IF(ISERROR(INDEX(Matches!$E:$E,MATCH($D186,Matches!G:G,0))),"",INDEX(Matches!$E:$E,MATCH($D186,Matches!G:G,0)))</f>
        <v/>
      </c>
      <c r="K186" s="15"/>
      <c r="L186" s="14"/>
      <c r="M186" s="12" t="str">
        <f>IF(ISERROR(INDEX(Matches!$E:$E,MATCH($D186,Matches!H:H,0))),"",INDEX(Matches!$E:$E,MATCH($D186,Matches!H:H,0)))</f>
        <v/>
      </c>
      <c r="N186" s="15"/>
      <c r="O186" s="14"/>
      <c r="P186" s="12" t="str">
        <f>IF(ISERROR(INDEX(Matches!$E:$E,MATCH($D186,Matches!I:I,0))),"",INDEX(Matches!$E:$E,MATCH($D186,Matches!I:I,0)))</f>
        <v/>
      </c>
      <c r="Q186" s="15"/>
      <c r="R186" s="14"/>
      <c r="S186" s="12" t="str">
        <f>IF(ISERROR(INDEX(Matches!$E:$E,MATCH($D186,Matches!J:J,0))),"",INDEX(Matches!$E:$E,MATCH($D186,Matches!J:J,0)))</f>
        <v/>
      </c>
      <c r="T186" s="15"/>
      <c r="U186" s="14"/>
      <c r="V186" s="12" t="str">
        <f>IF(ISERROR(INDEX(Matches!$E:$E,MATCH($D186,Matches!K:K,0))),"",INDEX(Matches!$E:$E,MATCH($D186,Matches!K:K,0)))</f>
        <v/>
      </c>
      <c r="W186" s="15"/>
      <c r="X186" s="14"/>
      <c r="Y186" s="12" t="str">
        <f>IF(ISERROR(INDEX(Matches!$E:$E,MATCH($D186,Matches!L:L,0))),"",INDEX(Matches!$E:$E,MATCH($D186,Matches!L:L,0)))</f>
        <v/>
      </c>
      <c r="Z186" s="15"/>
      <c r="AA186" s="14"/>
    </row>
    <row r="187" spans="1:28" ht="30" customHeight="1" x14ac:dyDescent="0.25">
      <c r="B187" s="8"/>
      <c r="C187" s="8"/>
      <c r="D187" s="8"/>
      <c r="E187" s="8"/>
      <c r="F187" s="26"/>
      <c r="G187" s="12" t="str">
        <f>IF(ISERROR(INDEX(Matches!$E:$E,MATCH($D187,Matches!F:F,0))),"",INDEX(Matches!$E:$E,MATCH($D187,Matches!F:F,0)))</f>
        <v/>
      </c>
      <c r="H187" s="15"/>
      <c r="I187" s="15"/>
      <c r="J187" s="12" t="str">
        <f>IF(ISERROR(INDEX(Matches!$E:$E,MATCH($D187,Matches!G:G,0))),"",INDEX(Matches!$E:$E,MATCH($D187,Matches!G:G,0)))</f>
        <v/>
      </c>
      <c r="K187" s="15"/>
      <c r="L187" s="14"/>
      <c r="M187" s="12" t="str">
        <f>IF(ISERROR(INDEX(Matches!$E:$E,MATCH($D187,Matches!H:H,0))),"",INDEX(Matches!$E:$E,MATCH($D187,Matches!H:H,0)))</f>
        <v/>
      </c>
      <c r="N187" s="15"/>
      <c r="O187" s="14"/>
      <c r="P187" s="12" t="str">
        <f>IF(ISERROR(INDEX(Matches!$E:$E,MATCH($D187,Matches!I:I,0))),"",INDEX(Matches!$E:$E,MATCH($D187,Matches!I:I,0)))</f>
        <v/>
      </c>
      <c r="Q187" s="15"/>
      <c r="R187" s="14"/>
      <c r="S187" s="12" t="str">
        <f>IF(ISERROR(INDEX(Matches!$E:$E,MATCH($D187,Matches!J:J,0))),"",INDEX(Matches!$E:$E,MATCH($D187,Matches!J:J,0)))</f>
        <v/>
      </c>
      <c r="T187" s="15"/>
      <c r="U187" s="14"/>
      <c r="V187" s="12" t="str">
        <f>IF(ISERROR(INDEX(Matches!$E:$E,MATCH($D187,Matches!K:K,0))),"",INDEX(Matches!$E:$E,MATCH($D187,Matches!K:K,0)))</f>
        <v/>
      </c>
      <c r="W187" s="15"/>
      <c r="X187" s="14"/>
      <c r="Y187" s="12" t="str">
        <f>IF(ISERROR(INDEX(Matches!$E:$E,MATCH($D187,Matches!L:L,0))),"",INDEX(Matches!$E:$E,MATCH($D187,Matches!L:L,0)))</f>
        <v/>
      </c>
      <c r="Z187" s="15"/>
      <c r="AA187" s="14"/>
    </row>
    <row r="188" spans="1:28" ht="30" customHeight="1" x14ac:dyDescent="0.25">
      <c r="B188" s="8"/>
      <c r="C188" s="8"/>
      <c r="D188" s="8"/>
      <c r="E188" s="8"/>
      <c r="F188" s="26"/>
      <c r="G188" s="12" t="str">
        <f>IF(ISERROR(INDEX(Matches!$E:$E,MATCH($D188,Matches!F:F,0))),"",INDEX(Matches!$E:$E,MATCH($D188,Matches!F:F,0)))</f>
        <v/>
      </c>
      <c r="H188" s="15"/>
      <c r="I188" s="15"/>
      <c r="J188" s="12" t="str">
        <f>IF(ISERROR(INDEX(Matches!$E:$E,MATCH($D188,Matches!G:G,0))),"",INDEX(Matches!$E:$E,MATCH($D188,Matches!G:G,0)))</f>
        <v/>
      </c>
      <c r="K188" s="15"/>
      <c r="L188" s="14"/>
      <c r="M188" s="12" t="str">
        <f>IF(ISERROR(INDEX(Matches!$E:$E,MATCH($D188,Matches!H:H,0))),"",INDEX(Matches!$E:$E,MATCH($D188,Matches!H:H,0)))</f>
        <v/>
      </c>
      <c r="N188" s="15"/>
      <c r="O188" s="14"/>
      <c r="P188" s="12" t="str">
        <f>IF(ISERROR(INDEX(Matches!$E:$E,MATCH($D188,Matches!I:I,0))),"",INDEX(Matches!$E:$E,MATCH($D188,Matches!I:I,0)))</f>
        <v/>
      </c>
      <c r="Q188" s="15"/>
      <c r="R188" s="14"/>
      <c r="S188" s="12" t="str">
        <f>IF(ISERROR(INDEX(Matches!$E:$E,MATCH($D188,Matches!J:J,0))),"",INDEX(Matches!$E:$E,MATCH($D188,Matches!J:J,0)))</f>
        <v/>
      </c>
      <c r="T188" s="15"/>
      <c r="U188" s="14"/>
      <c r="V188" s="12" t="str">
        <f>IF(ISERROR(INDEX(Matches!$E:$E,MATCH($D188,Matches!K:K,0))),"",INDEX(Matches!$E:$E,MATCH($D188,Matches!K:K,0)))</f>
        <v/>
      </c>
      <c r="W188" s="15"/>
      <c r="X188" s="14"/>
      <c r="Y188" s="12" t="str">
        <f>IF(ISERROR(INDEX(Matches!$E:$E,MATCH($D188,Matches!L:L,0))),"",INDEX(Matches!$E:$E,MATCH($D188,Matches!L:L,0)))</f>
        <v/>
      </c>
      <c r="Z188" s="15"/>
      <c r="AA188" s="14"/>
    </row>
    <row r="189" spans="1:28" ht="30" customHeight="1" x14ac:dyDescent="0.25">
      <c r="B189" s="8"/>
      <c r="C189" s="8"/>
      <c r="D189" s="8"/>
      <c r="E189" s="8"/>
      <c r="F189" s="26"/>
      <c r="G189" s="12" t="str">
        <f>IF(ISERROR(INDEX(Matches!$E:$E,MATCH($D189,Matches!F:F,0))),"",INDEX(Matches!$E:$E,MATCH($D189,Matches!F:F,0)))</f>
        <v/>
      </c>
      <c r="H189" s="15"/>
      <c r="I189" s="15"/>
      <c r="J189" s="12" t="str">
        <f>IF(ISERROR(INDEX(Matches!$E:$E,MATCH($D189,Matches!G:G,0))),"",INDEX(Matches!$E:$E,MATCH($D189,Matches!G:G,0)))</f>
        <v/>
      </c>
      <c r="K189" s="15"/>
      <c r="L189" s="14"/>
      <c r="M189" s="12" t="str">
        <f>IF(ISERROR(INDEX(Matches!$E:$E,MATCH($D189,Matches!H:H,0))),"",INDEX(Matches!$E:$E,MATCH($D189,Matches!H:H,0)))</f>
        <v/>
      </c>
      <c r="N189" s="15"/>
      <c r="O189" s="14"/>
      <c r="P189" s="12" t="str">
        <f>IF(ISERROR(INDEX(Matches!$E:$E,MATCH($D189,Matches!I:I,0))),"",INDEX(Matches!$E:$E,MATCH($D189,Matches!I:I,0)))</f>
        <v/>
      </c>
      <c r="Q189" s="15"/>
      <c r="R189" s="14"/>
      <c r="S189" s="12" t="str">
        <f>IF(ISERROR(INDEX(Matches!$E:$E,MATCH($D189,Matches!J:J,0))),"",INDEX(Matches!$E:$E,MATCH($D189,Matches!J:J,0)))</f>
        <v/>
      </c>
      <c r="T189" s="15"/>
      <c r="U189" s="14"/>
      <c r="V189" s="12" t="str">
        <f>IF(ISERROR(INDEX(Matches!$E:$E,MATCH($D189,Matches!K:K,0))),"",INDEX(Matches!$E:$E,MATCH($D189,Matches!K:K,0)))</f>
        <v/>
      </c>
      <c r="W189" s="15"/>
      <c r="X189" s="14"/>
      <c r="Y189" s="12" t="str">
        <f>IF(ISERROR(INDEX(Matches!$E:$E,MATCH($D189,Matches!L:L,0))),"",INDEX(Matches!$E:$E,MATCH($D189,Matches!L:L,0)))</f>
        <v/>
      </c>
      <c r="Z189" s="15"/>
      <c r="AA189" s="14"/>
    </row>
    <row r="190" spans="1:28" ht="30" customHeight="1" x14ac:dyDescent="0.25">
      <c r="B190" s="8"/>
      <c r="C190" s="8"/>
      <c r="D190" s="8"/>
      <c r="E190" s="8"/>
      <c r="F190" s="26"/>
      <c r="G190" s="12" t="str">
        <f>IF(ISERROR(INDEX(Matches!$E:$E,MATCH($D190,Matches!F:F,0))),"",INDEX(Matches!$E:$E,MATCH($D190,Matches!F:F,0)))</f>
        <v/>
      </c>
      <c r="H190" s="15"/>
      <c r="I190" s="15"/>
      <c r="J190" s="12" t="str">
        <f>IF(ISERROR(INDEX(Matches!$E:$E,MATCH($D190,Matches!G:G,0))),"",INDEX(Matches!$E:$E,MATCH($D190,Matches!G:G,0)))</f>
        <v/>
      </c>
      <c r="K190" s="15"/>
      <c r="L190" s="14"/>
      <c r="M190" s="12" t="str">
        <f>IF(ISERROR(INDEX(Matches!$E:$E,MATCH($D190,Matches!H:H,0))),"",INDEX(Matches!$E:$E,MATCH($D190,Matches!H:H,0)))</f>
        <v/>
      </c>
      <c r="N190" s="15"/>
      <c r="O190" s="14"/>
      <c r="P190" s="12" t="str">
        <f>IF(ISERROR(INDEX(Matches!$E:$E,MATCH($D190,Matches!I:I,0))),"",INDEX(Matches!$E:$E,MATCH($D190,Matches!I:I,0)))</f>
        <v/>
      </c>
      <c r="Q190" s="15"/>
      <c r="R190" s="14"/>
      <c r="S190" s="12" t="str">
        <f>IF(ISERROR(INDEX(Matches!$E:$E,MATCH($D190,Matches!J:J,0))),"",INDEX(Matches!$E:$E,MATCH($D190,Matches!J:J,0)))</f>
        <v/>
      </c>
      <c r="T190" s="15"/>
      <c r="U190" s="14"/>
      <c r="V190" s="12" t="str">
        <f>IF(ISERROR(INDEX(Matches!$E:$E,MATCH($D190,Matches!K:K,0))),"",INDEX(Matches!$E:$E,MATCH($D190,Matches!K:K,0)))</f>
        <v/>
      </c>
      <c r="W190" s="15"/>
      <c r="X190" s="14"/>
      <c r="Y190" s="12" t="str">
        <f>IF(ISERROR(INDEX(Matches!$E:$E,MATCH($D190,Matches!L:L,0))),"",INDEX(Matches!$E:$E,MATCH($D190,Matches!L:L,0)))</f>
        <v/>
      </c>
      <c r="Z190" s="15"/>
      <c r="AA190" s="14"/>
    </row>
    <row r="191" spans="1:28" ht="30" customHeight="1" thickBot="1" x14ac:dyDescent="0.3">
      <c r="B191" s="27"/>
      <c r="C191" s="27"/>
      <c r="D191" s="27"/>
      <c r="E191" s="27"/>
      <c r="F191" s="26"/>
      <c r="G191" s="28" t="str">
        <f>IF(ISERROR(INDEX(Matches!$E:$E,MATCH($D191,Matches!F:F,0))),"",INDEX(Matches!$E:$E,MATCH($D191,Matches!F:F,0)))</f>
        <v/>
      </c>
      <c r="H191" s="17"/>
      <c r="I191" s="17"/>
      <c r="J191" s="28" t="str">
        <f>IF(ISERROR(INDEX(Matches!$E:$E,MATCH($D191,Matches!G:G,0))),"",INDEX(Matches!$E:$E,MATCH($D191,Matches!G:G,0)))</f>
        <v/>
      </c>
      <c r="K191" s="17"/>
      <c r="L191" s="29"/>
      <c r="M191" s="28" t="str">
        <f>IF(ISERROR(INDEX(Matches!$E:$E,MATCH($D191,Matches!H:H,0))),"",INDEX(Matches!$E:$E,MATCH($D191,Matches!H:H,0)))</f>
        <v/>
      </c>
      <c r="N191" s="17"/>
      <c r="O191" s="29"/>
      <c r="P191" s="28" t="str">
        <f>IF(ISERROR(INDEX(Matches!$E:$E,MATCH($D191,Matches!I:I,0))),"",INDEX(Matches!$E:$E,MATCH($D191,Matches!I:I,0)))</f>
        <v/>
      </c>
      <c r="Q191" s="17"/>
      <c r="R191" s="29"/>
      <c r="S191" s="28" t="str">
        <f>IF(ISERROR(INDEX(Matches!$E:$E,MATCH($D191,Matches!J:J,0))),"",INDEX(Matches!$E:$E,MATCH($D191,Matches!J:J,0)))</f>
        <v/>
      </c>
      <c r="T191" s="17"/>
      <c r="U191" s="29"/>
      <c r="V191" s="28" t="str">
        <f>IF(ISERROR(INDEX(Matches!$E:$E,MATCH($D191,Matches!K:K,0))),"",INDEX(Matches!$E:$E,MATCH($D191,Matches!K:K,0)))</f>
        <v/>
      </c>
      <c r="W191" s="17"/>
      <c r="X191" s="29"/>
      <c r="Y191" s="28" t="str">
        <f>IF(ISERROR(INDEX(Matches!$E:$E,MATCH($D191,Matches!L:L,0))),"",INDEX(Matches!$E:$E,MATCH($D191,Matches!L:L,0)))</f>
        <v/>
      </c>
      <c r="Z191" s="17"/>
      <c r="AA191" s="29"/>
    </row>
    <row r="192" spans="1:28" ht="30" customHeight="1" thickTop="1" x14ac:dyDescent="0.25">
      <c r="B192" s="30"/>
      <c r="C192" s="30"/>
      <c r="D192" s="30"/>
      <c r="E192" s="30"/>
      <c r="F192" s="31" t="s">
        <v>372</v>
      </c>
      <c r="G192" s="32" t="str">
        <f>IF(SUM(G181:G191)=0,"",SUM(G181:G191))</f>
        <v/>
      </c>
      <c r="H192" s="33"/>
      <c r="I192" s="33"/>
      <c r="J192" s="32" t="str">
        <f>IF(SUM(J181:J191)=0,"",SUM(J181:J191))</f>
        <v/>
      </c>
      <c r="K192" s="33"/>
      <c r="L192" s="34"/>
      <c r="M192" s="32" t="str">
        <f>IF(SUM(M181:M191)=0,"",SUM(M181:M191))</f>
        <v/>
      </c>
      <c r="N192" s="33"/>
      <c r="O192" s="34"/>
      <c r="P192" s="32" t="str">
        <f>IF(SUM(P181:P191)=0,"",SUM(P181:P191))</f>
        <v/>
      </c>
      <c r="Q192" s="33"/>
      <c r="R192" s="34"/>
      <c r="S192" s="32" t="str">
        <f>IF(SUM(S181:S191)=0,"",SUM(S181:S191))</f>
        <v/>
      </c>
      <c r="T192" s="33"/>
      <c r="U192" s="34"/>
      <c r="V192" s="32" t="str">
        <f>IF(SUM(V181:V191)=0,"",SUM(V181:V191))</f>
        <v/>
      </c>
      <c r="W192" s="33"/>
      <c r="X192" s="34"/>
      <c r="Y192" s="32" t="str">
        <f>IF(SUM(Y181:Y191)=0,"",SUM(Y181:Y191))</f>
        <v/>
      </c>
      <c r="Z192" s="33"/>
      <c r="AA192" s="34"/>
      <c r="AB192" s="2">
        <f>SUM(G192:AA192)</f>
        <v>0</v>
      </c>
    </row>
    <row r="193" spans="1:29" ht="30" customHeight="1" x14ac:dyDescent="0.25">
      <c r="B193" s="21"/>
      <c r="C193" s="21"/>
      <c r="D193" s="21"/>
      <c r="E193" s="21"/>
      <c r="F193" s="22" t="s">
        <v>375</v>
      </c>
      <c r="G193" s="12"/>
      <c r="H193" s="15"/>
      <c r="I193" s="15" t="str">
        <f>IF(SUM(I181:I183)=0,"",SUM(I181:I183))</f>
        <v/>
      </c>
      <c r="J193" s="12"/>
      <c r="K193" s="15"/>
      <c r="L193" s="15" t="str">
        <f>IF(SUM(L181:L183)=0,"",SUM(L181:L183))</f>
        <v/>
      </c>
      <c r="M193" s="12"/>
      <c r="N193" s="15"/>
      <c r="O193" s="15" t="str">
        <f>IF(SUM(O181:O183)=0,"",SUM(O181:O183))</f>
        <v/>
      </c>
      <c r="P193" s="12"/>
      <c r="Q193" s="15"/>
      <c r="R193" s="15" t="str">
        <f>IF(SUM(R181:R183)=0,"",SUM(R181:R183))</f>
        <v/>
      </c>
      <c r="S193" s="12"/>
      <c r="T193" s="15"/>
      <c r="U193" s="15" t="str">
        <f>IF(SUM(U181:U183)=0,"",SUM(U181:U183))</f>
        <v/>
      </c>
      <c r="V193" s="12"/>
      <c r="W193" s="15"/>
      <c r="X193" s="15" t="str">
        <f>IF(SUM(X181:X183)=0,"",SUM(X181:X183))</f>
        <v/>
      </c>
      <c r="Y193" s="12"/>
      <c r="Z193" s="15"/>
      <c r="AA193" s="15" t="str">
        <f>IF(SUM(AA181:AA183)=0,"",SUM(AA181:AA183))</f>
        <v/>
      </c>
      <c r="AB193" s="2">
        <f>SUM(G193:AA193)</f>
        <v>0</v>
      </c>
      <c r="AC193" s="3">
        <f>INT(SUM(G193:AA193)/3)</f>
        <v>0</v>
      </c>
    </row>
    <row r="194" spans="1:29" ht="30" customHeight="1" thickBot="1" x14ac:dyDescent="0.3">
      <c r="B194" s="21"/>
      <c r="C194" s="21"/>
      <c r="D194" s="21"/>
      <c r="E194" s="21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"/>
    </row>
    <row r="195" spans="1:29" ht="30" customHeight="1" x14ac:dyDescent="0.25">
      <c r="B195" s="21"/>
      <c r="C195" s="21"/>
      <c r="D195" s="21"/>
      <c r="E195" s="21"/>
      <c r="F195" s="18"/>
      <c r="G195" s="124">
        <f>IF((AB192-AC193)&lt;0,0,AB192-AC193)</f>
        <v>0</v>
      </c>
      <c r="H195" s="125"/>
      <c r="I195" s="126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</row>
    <row r="196" spans="1:29" ht="30" customHeight="1" thickBot="1" x14ac:dyDescent="0.3">
      <c r="B196" s="21"/>
      <c r="C196" s="21"/>
      <c r="D196" s="21"/>
      <c r="E196" s="21"/>
      <c r="F196" s="18"/>
      <c r="G196" s="127"/>
      <c r="H196" s="128"/>
      <c r="I196" s="12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</row>
    <row r="197" spans="1:29" ht="30" customHeight="1" x14ac:dyDescent="0.25">
      <c r="B197" s="21"/>
      <c r="C197" s="21"/>
      <c r="D197" s="21"/>
      <c r="E197" s="21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9" ht="30" customHeight="1" x14ac:dyDescent="0.25">
      <c r="B198" s="21"/>
      <c r="C198" s="21"/>
      <c r="D198" s="21"/>
      <c r="E198" s="21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9" ht="50.1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9" ht="24.95" customHeight="1" x14ac:dyDescent="0.25">
      <c r="B200" s="130" t="str">
        <f>INDEX(Fixtures!$F:$F,MATCH(A201,Fixtures!$A:$A,0))</f>
        <v>LOCOMOTIVE LEIGHPZIG</v>
      </c>
      <c r="C200" s="131"/>
      <c r="D200" s="132"/>
      <c r="E200" s="136" t="str">
        <f>INDEX(Owners!$A:$A,MATCH(B200,Owners!$B:$B,0))</f>
        <v>Mo Sudell</v>
      </c>
      <c r="F200" s="137"/>
      <c r="G200" s="123" t="s">
        <v>390</v>
      </c>
      <c r="H200" s="123"/>
      <c r="I200" s="123"/>
      <c r="J200" s="123" t="s">
        <v>391</v>
      </c>
      <c r="K200" s="123"/>
      <c r="L200" s="123"/>
      <c r="M200" s="123" t="s">
        <v>392</v>
      </c>
      <c r="N200" s="123"/>
      <c r="O200" s="123"/>
      <c r="P200" s="123" t="s">
        <v>393</v>
      </c>
      <c r="Q200" s="123"/>
      <c r="R200" s="123"/>
      <c r="S200" s="123" t="s">
        <v>394</v>
      </c>
      <c r="T200" s="123"/>
      <c r="U200" s="123"/>
      <c r="V200" s="123" t="s">
        <v>395</v>
      </c>
      <c r="W200" s="123"/>
      <c r="X200" s="123"/>
      <c r="Y200" s="123" t="s">
        <v>396</v>
      </c>
      <c r="Z200" s="123"/>
      <c r="AA200" s="123"/>
    </row>
    <row r="201" spans="1:29" ht="24.95" customHeight="1" x14ac:dyDescent="0.25">
      <c r="A201" s="3">
        <f>A4+4</f>
        <v>22</v>
      </c>
      <c r="B201" s="133"/>
      <c r="C201" s="134"/>
      <c r="D201" s="135"/>
      <c r="E201" s="138"/>
      <c r="F201" s="139"/>
      <c r="G201" s="4" t="s">
        <v>372</v>
      </c>
      <c r="H201" s="5" t="s">
        <v>397</v>
      </c>
      <c r="I201" s="6" t="s">
        <v>375</v>
      </c>
      <c r="J201" s="4" t="s">
        <v>372</v>
      </c>
      <c r="K201" s="5" t="s">
        <v>397</v>
      </c>
      <c r="L201" s="7" t="s">
        <v>375</v>
      </c>
      <c r="M201" s="4" t="s">
        <v>372</v>
      </c>
      <c r="N201" s="5" t="s">
        <v>397</v>
      </c>
      <c r="O201" s="7" t="s">
        <v>375</v>
      </c>
      <c r="P201" s="4" t="s">
        <v>372</v>
      </c>
      <c r="Q201" s="5" t="s">
        <v>397</v>
      </c>
      <c r="R201" s="7" t="s">
        <v>375</v>
      </c>
      <c r="S201" s="4" t="s">
        <v>372</v>
      </c>
      <c r="T201" s="5" t="s">
        <v>397</v>
      </c>
      <c r="U201" s="7" t="s">
        <v>375</v>
      </c>
      <c r="V201" s="4" t="s">
        <v>372</v>
      </c>
      <c r="W201" s="5" t="s">
        <v>397</v>
      </c>
      <c r="X201" s="7" t="s">
        <v>375</v>
      </c>
      <c r="Y201" s="4" t="s">
        <v>372</v>
      </c>
      <c r="Z201" s="5" t="s">
        <v>397</v>
      </c>
      <c r="AA201" s="7" t="s">
        <v>375</v>
      </c>
    </row>
    <row r="202" spans="1:29" ht="30" customHeight="1" x14ac:dyDescent="0.25">
      <c r="B202" s="8"/>
      <c r="C202" s="8"/>
      <c r="D202" s="8"/>
      <c r="E202" s="85"/>
      <c r="F202" s="26"/>
      <c r="G202" s="9" t="str">
        <f>IF(ISERROR(INDEX(Matches!$E:$E,MATCH($D202,Matches!F:F,0))),"",INDEX(Matches!$E:$E,MATCH($D202,Matches!F:F,0)))</f>
        <v/>
      </c>
      <c r="H202" s="10" t="s">
        <v>397</v>
      </c>
      <c r="I202" s="11" t="str">
        <f>IF(ISERROR(INDEX(Matches!$E:$E,MATCH($D202,Matches!F:F,0))),"",INDEX(Matches!$E:$E,MATCH($D202,Matches!F:F,0)))</f>
        <v/>
      </c>
      <c r="J202" s="12" t="str">
        <f>IF(ISERROR(INDEX(Matches!$E:$E,MATCH($D202,Matches!G:G,0))),"",INDEX(Matches!$E:$E,MATCH($D202,Matches!G:G,0)))</f>
        <v/>
      </c>
      <c r="K202" s="13" t="s">
        <v>397</v>
      </c>
      <c r="L202" s="14" t="str">
        <f>IF(ISERROR(INDEX(Matches!$E:$E,MATCH($D202,Matches!G:G,0))),"",INDEX(Matches!$E:$E,MATCH($D202,Matches!G:G,0)))</f>
        <v/>
      </c>
      <c r="M202" s="12" t="str">
        <f>IF(ISERROR(INDEX(Matches!$E:$E,MATCH($D202,Matches!H:H,0))),"",INDEX(Matches!$E:$E,MATCH($D202,Matches!H:H,0)))</f>
        <v/>
      </c>
      <c r="N202" s="13" t="s">
        <v>397</v>
      </c>
      <c r="O202" s="14" t="str">
        <f>IF(ISERROR(INDEX(Matches!$E:$E,MATCH($D202,Matches!H:H,0))),"",INDEX(Matches!$E:$E,MATCH($D202,Matches!H:H,0)))</f>
        <v/>
      </c>
      <c r="P202" s="12" t="str">
        <f>IF(ISERROR(INDEX(Matches!$E:$E,MATCH($D202,Matches!I:I,0))),"",INDEX(Matches!$E:$E,MATCH($D202,Matches!I:I,0)))</f>
        <v/>
      </c>
      <c r="Q202" s="13" t="s">
        <v>397</v>
      </c>
      <c r="R202" s="14" t="str">
        <f>IF(ISERROR(INDEX(Matches!$E:$E,MATCH($D202,Matches!I:I,0))),"",INDEX(Matches!$E:$E,MATCH($D202,Matches!I:I,0)))</f>
        <v/>
      </c>
      <c r="S202" s="12" t="str">
        <f>IF(ISERROR(INDEX(Matches!$E:$E,MATCH($D202,Matches!J:J,0))),"",INDEX(Matches!$E:$E,MATCH($D202,Matches!J:J,0)))</f>
        <v/>
      </c>
      <c r="T202" s="13" t="s">
        <v>397</v>
      </c>
      <c r="U202" s="14" t="str">
        <f>IF(ISERROR(INDEX(Matches!$E:$E,MATCH($D202,Matches!J:J,0))),"",INDEX(Matches!$E:$E,MATCH($D202,Matches!J:J,0)))</f>
        <v/>
      </c>
      <c r="V202" s="12" t="str">
        <f>IF(ISERROR(INDEX(Matches!$E:$E,MATCH($D202,Matches!K:K,0))),"",INDEX(Matches!$E:$E,MATCH($D202,Matches!K:K,0)))</f>
        <v/>
      </c>
      <c r="W202" s="13" t="s">
        <v>397</v>
      </c>
      <c r="X202" s="14" t="str">
        <f>IF(ISERROR(INDEX(Matches!$E:$E,MATCH($D202,Matches!K:K,0))),"",INDEX(Matches!$E:$E,MATCH($D202,Matches!K:K,0)))</f>
        <v/>
      </c>
      <c r="Y202" s="12" t="str">
        <f>IF(ISERROR(INDEX(Matches!$E:$E,MATCH($D202,Matches!L:L,0))),"",INDEX(Matches!$E:$E,MATCH($D202,Matches!L:L,0)))</f>
        <v/>
      </c>
      <c r="Z202" s="13" t="s">
        <v>397</v>
      </c>
      <c r="AA202" s="14" t="str">
        <f>IF(ISERROR(INDEX(Matches!$E:$E,MATCH($D202,Matches!L:L,0))),"",INDEX(Matches!$E:$E,MATCH($D202,Matches!L:L,0)))</f>
        <v/>
      </c>
    </row>
    <row r="203" spans="1:29" ht="30" customHeight="1" x14ac:dyDescent="0.25">
      <c r="B203" s="8"/>
      <c r="C203" s="8"/>
      <c r="D203" s="8"/>
      <c r="E203" s="20"/>
      <c r="F203" s="26"/>
      <c r="G203" s="12" t="str">
        <f>IF(ISERROR(INDEX(Matches!$E:$E,MATCH($D203,Matches!F:F,0))),"",INDEX(Matches!$E:$E,MATCH($D203,Matches!F:F,0)))</f>
        <v/>
      </c>
      <c r="H203" s="13" t="s">
        <v>397</v>
      </c>
      <c r="I203" s="15" t="str">
        <f>IF(ISERROR(INDEX(Matches!$E:$E,MATCH($D203,Matches!F:F,0))),"",INDEX(Matches!$E:$E,MATCH($D203,Matches!F:F,0)))</f>
        <v/>
      </c>
      <c r="J203" s="12" t="str">
        <f>IF(ISERROR(INDEX(Matches!$E:$E,MATCH($D203,Matches!G:G,0))),"",INDEX(Matches!$E:$E,MATCH($D203,Matches!G:G,0)))</f>
        <v/>
      </c>
      <c r="K203" s="13" t="s">
        <v>397</v>
      </c>
      <c r="L203" s="14" t="str">
        <f>IF(ISERROR(INDEX(Matches!$E:$E,MATCH($D203,Matches!G:G,0))),"",INDEX(Matches!$E:$E,MATCH($D203,Matches!G:G,0)))</f>
        <v/>
      </c>
      <c r="M203" s="12" t="str">
        <f>IF(ISERROR(INDEX(Matches!$E:$E,MATCH($D203,Matches!H:H,0))),"",INDEX(Matches!$E:$E,MATCH($D203,Matches!H:H,0)))</f>
        <v/>
      </c>
      <c r="N203" s="13" t="s">
        <v>397</v>
      </c>
      <c r="O203" s="14" t="str">
        <f>IF(ISERROR(INDEX(Matches!$E:$E,MATCH($D203,Matches!H:H,0))),"",INDEX(Matches!$E:$E,MATCH($D203,Matches!H:H,0)))</f>
        <v/>
      </c>
      <c r="P203" s="12" t="str">
        <f>IF(ISERROR(INDEX(Matches!$E:$E,MATCH($D203,Matches!I:I,0))),"",INDEX(Matches!$E:$E,MATCH($D203,Matches!I:I,0)))</f>
        <v/>
      </c>
      <c r="Q203" s="13" t="s">
        <v>397</v>
      </c>
      <c r="R203" s="14" t="str">
        <f>IF(ISERROR(INDEX(Matches!$E:$E,MATCH($D203,Matches!I:I,0))),"",INDEX(Matches!$E:$E,MATCH($D203,Matches!I:I,0)))</f>
        <v/>
      </c>
      <c r="S203" s="12" t="str">
        <f>IF(ISERROR(INDEX(Matches!$E:$E,MATCH($D203,Matches!J:J,0))),"",INDEX(Matches!$E:$E,MATCH($D203,Matches!J:J,0)))</f>
        <v/>
      </c>
      <c r="T203" s="13" t="s">
        <v>397</v>
      </c>
      <c r="U203" s="14" t="str">
        <f>IF(ISERROR(INDEX(Matches!$E:$E,MATCH($D203,Matches!J:J,0))),"",INDEX(Matches!$E:$E,MATCH($D203,Matches!J:J,0)))</f>
        <v/>
      </c>
      <c r="V203" s="12" t="str">
        <f>IF(ISERROR(INDEX(Matches!$E:$E,MATCH($D203,Matches!K:K,0))),"",INDEX(Matches!$E:$E,MATCH($D203,Matches!K:K,0)))</f>
        <v/>
      </c>
      <c r="W203" s="13" t="s">
        <v>397</v>
      </c>
      <c r="X203" s="14" t="str">
        <f>IF(ISERROR(INDEX(Matches!$E:$E,MATCH($D203,Matches!K:K,0))),"",INDEX(Matches!$E:$E,MATCH($D203,Matches!K:K,0)))</f>
        <v/>
      </c>
      <c r="Y203" s="12" t="str">
        <f>IF(ISERROR(INDEX(Matches!$E:$E,MATCH($D203,Matches!L:L,0))),"",INDEX(Matches!$E:$E,MATCH($D203,Matches!L:L,0)))</f>
        <v/>
      </c>
      <c r="Z203" s="13" t="s">
        <v>397</v>
      </c>
      <c r="AA203" s="14" t="str">
        <f>IF(ISERROR(INDEX(Matches!$E:$E,MATCH($D203,Matches!L:L,0))),"",INDEX(Matches!$E:$E,MATCH($D203,Matches!L:L,0)))</f>
        <v/>
      </c>
    </row>
    <row r="204" spans="1:29" ht="30" customHeight="1" x14ac:dyDescent="0.25">
      <c r="B204" s="8"/>
      <c r="C204" s="8"/>
      <c r="D204" s="8"/>
      <c r="E204" s="20"/>
      <c r="F204" s="26"/>
      <c r="G204" s="12" t="str">
        <f>IF(ISERROR(INDEX(Matches!$E:$E,MATCH($D204,Matches!F:F,0))),"",INDEX(Matches!$E:$E,MATCH($D204,Matches!F:F,0)))</f>
        <v/>
      </c>
      <c r="H204" s="13" t="s">
        <v>397</v>
      </c>
      <c r="I204" s="15" t="str">
        <f>IF(ISERROR(INDEX(Matches!$E:$E,MATCH($D204,Matches!F:F,0))),"",INDEX(Matches!$E:$E,MATCH($D204,Matches!F:F,0)))</f>
        <v/>
      </c>
      <c r="J204" s="12" t="str">
        <f>IF(ISERROR(INDEX(Matches!$E:$E,MATCH($D204,Matches!G:G,0))),"",INDEX(Matches!$E:$E,MATCH($D204,Matches!G:G,0)))</f>
        <v/>
      </c>
      <c r="K204" s="13" t="s">
        <v>397</v>
      </c>
      <c r="L204" s="14" t="str">
        <f>IF(ISERROR(INDEX(Matches!$E:$E,MATCH($D204,Matches!G:G,0))),"",INDEX(Matches!$E:$E,MATCH($D204,Matches!G:G,0)))</f>
        <v/>
      </c>
      <c r="M204" s="12" t="str">
        <f>IF(ISERROR(INDEX(Matches!$E:$E,MATCH($D204,Matches!H:H,0))),"",INDEX(Matches!$E:$E,MATCH($D204,Matches!H:H,0)))</f>
        <v/>
      </c>
      <c r="N204" s="13" t="s">
        <v>397</v>
      </c>
      <c r="O204" s="14" t="str">
        <f>IF(ISERROR(INDEX(Matches!$E:$E,MATCH($D204,Matches!H:H,0))),"",INDEX(Matches!$E:$E,MATCH($D204,Matches!H:H,0)))</f>
        <v/>
      </c>
      <c r="P204" s="12" t="str">
        <f>IF(ISERROR(INDEX(Matches!$E:$E,MATCH($D204,Matches!I:I,0))),"",INDEX(Matches!$E:$E,MATCH($D204,Matches!I:I,0)))</f>
        <v/>
      </c>
      <c r="Q204" s="13" t="s">
        <v>397</v>
      </c>
      <c r="R204" s="14" t="str">
        <f>IF(ISERROR(INDEX(Matches!$E:$E,MATCH($D204,Matches!I:I,0))),"",INDEX(Matches!$E:$E,MATCH($D204,Matches!I:I,0)))</f>
        <v/>
      </c>
      <c r="S204" s="12" t="str">
        <f>IF(ISERROR(INDEX(Matches!$E:$E,MATCH($D204,Matches!J:J,0))),"",INDEX(Matches!$E:$E,MATCH($D204,Matches!J:J,0)))</f>
        <v/>
      </c>
      <c r="T204" s="13" t="s">
        <v>397</v>
      </c>
      <c r="U204" s="14" t="str">
        <f>IF(ISERROR(INDEX(Matches!$E:$E,MATCH($D204,Matches!J:J,0))),"",INDEX(Matches!$E:$E,MATCH($D204,Matches!J:J,0)))</f>
        <v/>
      </c>
      <c r="V204" s="12" t="str">
        <f>IF(ISERROR(INDEX(Matches!$E:$E,MATCH($D204,Matches!K:K,0))),"",INDEX(Matches!$E:$E,MATCH($D204,Matches!K:K,0)))</f>
        <v/>
      </c>
      <c r="W204" s="13" t="s">
        <v>397</v>
      </c>
      <c r="X204" s="14" t="str">
        <f>IF(ISERROR(INDEX(Matches!$E:$E,MATCH($D204,Matches!K:K,0))),"",INDEX(Matches!$E:$E,MATCH($D204,Matches!K:K,0)))</f>
        <v/>
      </c>
      <c r="Y204" s="12" t="str">
        <f>IF(ISERROR(INDEX(Matches!$E:$E,MATCH($D204,Matches!L:L,0))),"",INDEX(Matches!$E:$E,MATCH($D204,Matches!L:L,0)))</f>
        <v/>
      </c>
      <c r="Z204" s="13" t="s">
        <v>397</v>
      </c>
      <c r="AA204" s="14" t="str">
        <f>IF(ISERROR(INDEX(Matches!$E:$E,MATCH($D204,Matches!L:L,0))),"",INDEX(Matches!$E:$E,MATCH($D204,Matches!L:L,0)))</f>
        <v/>
      </c>
    </row>
    <row r="205" spans="1:29" ht="30" customHeight="1" x14ac:dyDescent="0.25">
      <c r="B205" s="8"/>
      <c r="C205" s="8"/>
      <c r="D205" s="8"/>
      <c r="E205" s="20"/>
      <c r="F205" s="26"/>
      <c r="G205" s="12" t="str">
        <f>IF(ISERROR(INDEX(Matches!$E:$E,MATCH($D205,Matches!F:F,0))),"",INDEX(Matches!$E:$E,MATCH($D205,Matches!F:F,0)))</f>
        <v/>
      </c>
      <c r="H205" s="15"/>
      <c r="I205" s="15"/>
      <c r="J205" s="12" t="str">
        <f>IF(ISERROR(INDEX(Matches!$E:$E,MATCH($D205,Matches!G:G,0))),"",INDEX(Matches!$E:$E,MATCH($D205,Matches!G:G,0)))</f>
        <v/>
      </c>
      <c r="K205" s="15"/>
      <c r="L205" s="14"/>
      <c r="M205" s="12" t="str">
        <f>IF(ISERROR(INDEX(Matches!$E:$E,MATCH($D205,Matches!H:H,0))),"",INDEX(Matches!$E:$E,MATCH($D205,Matches!H:H,0)))</f>
        <v/>
      </c>
      <c r="N205" s="15"/>
      <c r="O205" s="14"/>
      <c r="P205" s="12" t="str">
        <f>IF(ISERROR(INDEX(Matches!$E:$E,MATCH($D205,Matches!I:I,0))),"",INDEX(Matches!$E:$E,MATCH($D205,Matches!I:I,0)))</f>
        <v/>
      </c>
      <c r="Q205" s="15"/>
      <c r="R205" s="14"/>
      <c r="S205" s="12" t="str">
        <f>IF(ISERROR(INDEX(Matches!$E:$E,MATCH($D205,Matches!J:J,0))),"",INDEX(Matches!$E:$E,MATCH($D205,Matches!J:J,0)))</f>
        <v/>
      </c>
      <c r="T205" s="15"/>
      <c r="U205" s="14"/>
      <c r="V205" s="12" t="str">
        <f>IF(ISERROR(INDEX(Matches!$E:$E,MATCH($D205,Matches!K:K,0))),"",INDEX(Matches!$E:$E,MATCH($D205,Matches!K:K,0)))</f>
        <v/>
      </c>
      <c r="W205" s="15"/>
      <c r="X205" s="14"/>
      <c r="Y205" s="12" t="str">
        <f>IF(ISERROR(INDEX(Matches!$E:$E,MATCH($D205,Matches!L:L,0))),"",INDEX(Matches!$E:$E,MATCH($D205,Matches!L:L,0)))</f>
        <v/>
      </c>
      <c r="Z205" s="15"/>
      <c r="AA205" s="14"/>
    </row>
    <row r="206" spans="1:29" ht="30" customHeight="1" x14ac:dyDescent="0.25">
      <c r="B206" s="8"/>
      <c r="C206" s="8"/>
      <c r="D206" s="8"/>
      <c r="E206" s="20"/>
      <c r="F206" s="26"/>
      <c r="G206" s="12" t="str">
        <f>IF(ISERROR(INDEX(Matches!$E:$E,MATCH($D206,Matches!F:F,0))),"",INDEX(Matches!$E:$E,MATCH($D206,Matches!F:F,0)))</f>
        <v/>
      </c>
      <c r="H206" s="15"/>
      <c r="I206" s="15"/>
      <c r="J206" s="12" t="str">
        <f>IF(ISERROR(INDEX(Matches!$E:$E,MATCH($D206,Matches!G:G,0))),"",INDEX(Matches!$E:$E,MATCH($D206,Matches!G:G,0)))</f>
        <v/>
      </c>
      <c r="K206" s="15"/>
      <c r="L206" s="14"/>
      <c r="M206" s="12" t="str">
        <f>IF(ISERROR(INDEX(Matches!$E:$E,MATCH($D206,Matches!H:H,0))),"",INDEX(Matches!$E:$E,MATCH($D206,Matches!H:H,0)))</f>
        <v/>
      </c>
      <c r="N206" s="15"/>
      <c r="O206" s="14"/>
      <c r="P206" s="12" t="str">
        <f>IF(ISERROR(INDEX(Matches!$E:$E,MATCH($D206,Matches!I:I,0))),"",INDEX(Matches!$E:$E,MATCH($D206,Matches!I:I,0)))</f>
        <v/>
      </c>
      <c r="Q206" s="15"/>
      <c r="R206" s="14"/>
      <c r="S206" s="12" t="str">
        <f>IF(ISERROR(INDEX(Matches!$E:$E,MATCH($D206,Matches!J:J,0))),"",INDEX(Matches!$E:$E,MATCH($D206,Matches!J:J,0)))</f>
        <v/>
      </c>
      <c r="T206" s="15"/>
      <c r="U206" s="14"/>
      <c r="V206" s="12" t="str">
        <f>IF(ISERROR(INDEX(Matches!$E:$E,MATCH($D206,Matches!K:K,0))),"",INDEX(Matches!$E:$E,MATCH($D206,Matches!K:K,0)))</f>
        <v/>
      </c>
      <c r="W206" s="15"/>
      <c r="X206" s="14"/>
      <c r="Y206" s="12" t="str">
        <f>IF(ISERROR(INDEX(Matches!$E:$E,MATCH($D206,Matches!L:L,0))),"",INDEX(Matches!$E:$E,MATCH($D206,Matches!L:L,0)))</f>
        <v/>
      </c>
      <c r="Z206" s="15"/>
      <c r="AA206" s="14"/>
    </row>
    <row r="207" spans="1:29" ht="30" customHeight="1" x14ac:dyDescent="0.25">
      <c r="B207" s="8"/>
      <c r="C207" s="8"/>
      <c r="D207" s="8"/>
      <c r="E207" s="20"/>
      <c r="F207" s="26"/>
      <c r="G207" s="12" t="str">
        <f>IF(ISERROR(INDEX(Matches!$E:$E,MATCH($D207,Matches!F:F,0))),"",INDEX(Matches!$E:$E,MATCH($D207,Matches!F:F,0)))</f>
        <v/>
      </c>
      <c r="H207" s="15"/>
      <c r="I207" s="15"/>
      <c r="J207" s="12" t="str">
        <f>IF(ISERROR(INDEX(Matches!$E:$E,MATCH($D207,Matches!G:G,0))),"",INDEX(Matches!$E:$E,MATCH($D207,Matches!G:G,0)))</f>
        <v/>
      </c>
      <c r="K207" s="15"/>
      <c r="L207" s="14"/>
      <c r="M207" s="12" t="str">
        <f>IF(ISERROR(INDEX(Matches!$E:$E,MATCH($D207,Matches!H:H,0))),"",INDEX(Matches!$E:$E,MATCH($D207,Matches!H:H,0)))</f>
        <v/>
      </c>
      <c r="N207" s="15"/>
      <c r="O207" s="14"/>
      <c r="P207" s="12" t="str">
        <f>IF(ISERROR(INDEX(Matches!$E:$E,MATCH($D207,Matches!I:I,0))),"",INDEX(Matches!$E:$E,MATCH($D207,Matches!I:I,0)))</f>
        <v/>
      </c>
      <c r="Q207" s="15"/>
      <c r="R207" s="14"/>
      <c r="S207" s="12" t="str">
        <f>IF(ISERROR(INDEX(Matches!$E:$E,MATCH($D207,Matches!J:J,0))),"",INDEX(Matches!$E:$E,MATCH($D207,Matches!J:J,0)))</f>
        <v/>
      </c>
      <c r="T207" s="15"/>
      <c r="U207" s="14"/>
      <c r="V207" s="12" t="str">
        <f>IF(ISERROR(INDEX(Matches!$E:$E,MATCH($D207,Matches!K:K,0))),"",INDEX(Matches!$E:$E,MATCH($D207,Matches!K:K,0)))</f>
        <v/>
      </c>
      <c r="W207" s="15"/>
      <c r="X207" s="14"/>
      <c r="Y207" s="12" t="str">
        <f>IF(ISERROR(INDEX(Matches!$E:$E,MATCH($D207,Matches!L:L,0))),"",INDEX(Matches!$E:$E,MATCH($D207,Matches!L:L,0)))</f>
        <v/>
      </c>
      <c r="Z207" s="15"/>
      <c r="AA207" s="14"/>
    </row>
    <row r="208" spans="1:29" ht="30" customHeight="1" x14ac:dyDescent="0.25">
      <c r="B208" s="8"/>
      <c r="C208" s="8"/>
      <c r="D208" s="8"/>
      <c r="E208" s="20"/>
      <c r="F208" s="26"/>
      <c r="G208" s="12" t="str">
        <f>IF(ISERROR(INDEX(Matches!$E:$E,MATCH($D208,Matches!F:F,0))),"",INDEX(Matches!$E:$E,MATCH($D208,Matches!F:F,0)))</f>
        <v/>
      </c>
      <c r="H208" s="15"/>
      <c r="I208" s="15"/>
      <c r="J208" s="12" t="str">
        <f>IF(ISERROR(INDEX(Matches!$E:$E,MATCH($D208,Matches!G:G,0))),"",INDEX(Matches!$E:$E,MATCH($D208,Matches!G:G,0)))</f>
        <v/>
      </c>
      <c r="K208" s="15"/>
      <c r="L208" s="14"/>
      <c r="M208" s="12" t="str">
        <f>IF(ISERROR(INDEX(Matches!$E:$E,MATCH($D208,Matches!H:H,0))),"",INDEX(Matches!$E:$E,MATCH($D208,Matches!H:H,0)))</f>
        <v/>
      </c>
      <c r="N208" s="15"/>
      <c r="O208" s="14"/>
      <c r="P208" s="12" t="str">
        <f>IF(ISERROR(INDEX(Matches!$E:$E,MATCH($D208,Matches!I:I,0))),"",INDEX(Matches!$E:$E,MATCH($D208,Matches!I:I,0)))</f>
        <v/>
      </c>
      <c r="Q208" s="15"/>
      <c r="R208" s="14"/>
      <c r="S208" s="12" t="str">
        <f>IF(ISERROR(INDEX(Matches!$E:$E,MATCH($D208,Matches!J:J,0))),"",INDEX(Matches!$E:$E,MATCH($D208,Matches!J:J,0)))</f>
        <v/>
      </c>
      <c r="T208" s="15"/>
      <c r="U208" s="14"/>
      <c r="V208" s="12" t="str">
        <f>IF(ISERROR(INDEX(Matches!$E:$E,MATCH($D208,Matches!K:K,0))),"",INDEX(Matches!$E:$E,MATCH($D208,Matches!K:K,0)))</f>
        <v/>
      </c>
      <c r="W208" s="15"/>
      <c r="X208" s="14"/>
      <c r="Y208" s="12" t="str">
        <f>IF(ISERROR(INDEX(Matches!$E:$E,MATCH($D208,Matches!L:L,0))),"",INDEX(Matches!$E:$E,MATCH($D208,Matches!L:L,0)))</f>
        <v/>
      </c>
      <c r="Z208" s="15"/>
      <c r="AA208" s="14"/>
    </row>
    <row r="209" spans="1:29" ht="30" customHeight="1" x14ac:dyDescent="0.25">
      <c r="B209" s="8"/>
      <c r="C209" s="8"/>
      <c r="D209" s="8"/>
      <c r="E209" s="20"/>
      <c r="F209" s="26"/>
      <c r="G209" s="12" t="str">
        <f>IF(ISERROR(INDEX(Matches!$E:$E,MATCH($D209,Matches!F:F,0))),"",INDEX(Matches!$E:$E,MATCH($D209,Matches!F:F,0)))</f>
        <v/>
      </c>
      <c r="H209" s="15"/>
      <c r="I209" s="15"/>
      <c r="J209" s="12" t="str">
        <f>IF(ISERROR(INDEX(Matches!$E:$E,MATCH($D209,Matches!G:G,0))),"",INDEX(Matches!$E:$E,MATCH($D209,Matches!G:G,0)))</f>
        <v/>
      </c>
      <c r="K209" s="15"/>
      <c r="L209" s="14"/>
      <c r="M209" s="12" t="str">
        <f>IF(ISERROR(INDEX(Matches!$E:$E,MATCH($D209,Matches!H:H,0))),"",INDEX(Matches!$E:$E,MATCH($D209,Matches!H:H,0)))</f>
        <v/>
      </c>
      <c r="N209" s="15"/>
      <c r="O209" s="14"/>
      <c r="P209" s="12" t="str">
        <f>IF(ISERROR(INDEX(Matches!$E:$E,MATCH($D209,Matches!I:I,0))),"",INDEX(Matches!$E:$E,MATCH($D209,Matches!I:I,0)))</f>
        <v/>
      </c>
      <c r="Q209" s="15"/>
      <c r="R209" s="14"/>
      <c r="S209" s="12" t="str">
        <f>IF(ISERROR(INDEX(Matches!$E:$E,MATCH($D209,Matches!J:J,0))),"",INDEX(Matches!$E:$E,MATCH($D209,Matches!J:J,0)))</f>
        <v/>
      </c>
      <c r="T209" s="15"/>
      <c r="U209" s="14"/>
      <c r="V209" s="12" t="str">
        <f>IF(ISERROR(INDEX(Matches!$E:$E,MATCH($D209,Matches!K:K,0))),"",INDEX(Matches!$E:$E,MATCH($D209,Matches!K:K,0)))</f>
        <v/>
      </c>
      <c r="W209" s="15"/>
      <c r="X209" s="14"/>
      <c r="Y209" s="12" t="str">
        <f>IF(ISERROR(INDEX(Matches!$E:$E,MATCH($D209,Matches!L:L,0))),"",INDEX(Matches!$E:$E,MATCH($D209,Matches!L:L,0)))</f>
        <v/>
      </c>
      <c r="Z209" s="15"/>
      <c r="AA209" s="14"/>
    </row>
    <row r="210" spans="1:29" ht="30" customHeight="1" x14ac:dyDescent="0.25">
      <c r="B210" s="8"/>
      <c r="C210" s="8"/>
      <c r="D210" s="8"/>
      <c r="E210" s="20"/>
      <c r="F210" s="26"/>
      <c r="G210" s="12" t="str">
        <f>IF(ISERROR(INDEX(Matches!$E:$E,MATCH($D210,Matches!F:F,0))),"",INDEX(Matches!$E:$E,MATCH($D210,Matches!F:F,0)))</f>
        <v/>
      </c>
      <c r="H210" s="15"/>
      <c r="I210" s="15"/>
      <c r="J210" s="12" t="str">
        <f>IF(ISERROR(INDEX(Matches!$E:$E,MATCH($D210,Matches!G:G,0))),"",INDEX(Matches!$E:$E,MATCH($D210,Matches!G:G,0)))</f>
        <v/>
      </c>
      <c r="K210" s="15"/>
      <c r="L210" s="14"/>
      <c r="M210" s="12" t="str">
        <f>IF(ISERROR(INDEX(Matches!$E:$E,MATCH($D210,Matches!H:H,0))),"",INDEX(Matches!$E:$E,MATCH($D210,Matches!H:H,0)))</f>
        <v/>
      </c>
      <c r="N210" s="15"/>
      <c r="O210" s="14"/>
      <c r="P210" s="12" t="str">
        <f>IF(ISERROR(INDEX(Matches!$E:$E,MATCH($D210,Matches!I:I,0))),"",INDEX(Matches!$E:$E,MATCH($D210,Matches!I:I,0)))</f>
        <v/>
      </c>
      <c r="Q210" s="15"/>
      <c r="R210" s="14"/>
      <c r="S210" s="12" t="str">
        <f>IF(ISERROR(INDEX(Matches!$E:$E,MATCH($D210,Matches!J:J,0))),"",INDEX(Matches!$E:$E,MATCH($D210,Matches!J:J,0)))</f>
        <v/>
      </c>
      <c r="T210" s="15"/>
      <c r="U210" s="14"/>
      <c r="V210" s="12" t="str">
        <f>IF(ISERROR(INDEX(Matches!$E:$E,MATCH($D210,Matches!K:K,0))),"",INDEX(Matches!$E:$E,MATCH($D210,Matches!K:K,0)))</f>
        <v/>
      </c>
      <c r="W210" s="15"/>
      <c r="X210" s="14"/>
      <c r="Y210" s="12" t="str">
        <f>IF(ISERROR(INDEX(Matches!$E:$E,MATCH($D210,Matches!L:L,0))),"",INDEX(Matches!$E:$E,MATCH($D210,Matches!L:L,0)))</f>
        <v/>
      </c>
      <c r="Z210" s="15"/>
      <c r="AA210" s="14"/>
    </row>
    <row r="211" spans="1:29" ht="30" customHeight="1" x14ac:dyDescent="0.25">
      <c r="B211" s="8"/>
      <c r="C211" s="8"/>
      <c r="D211" s="8"/>
      <c r="E211" s="20"/>
      <c r="F211" s="26"/>
      <c r="G211" s="12" t="str">
        <f>IF(ISERROR(INDEX(Matches!$E:$E,MATCH($D211,Matches!F:F,0))),"",INDEX(Matches!$E:$E,MATCH($D211,Matches!F:F,0)))</f>
        <v/>
      </c>
      <c r="H211" s="15"/>
      <c r="I211" s="15"/>
      <c r="J211" s="12" t="str">
        <f>IF(ISERROR(INDEX(Matches!$E:$E,MATCH($D211,Matches!G:G,0))),"",INDEX(Matches!$E:$E,MATCH($D211,Matches!G:G,0)))</f>
        <v/>
      </c>
      <c r="K211" s="15"/>
      <c r="L211" s="14"/>
      <c r="M211" s="12" t="str">
        <f>IF(ISERROR(INDEX(Matches!$E:$E,MATCH($D211,Matches!H:H,0))),"",INDEX(Matches!$E:$E,MATCH($D211,Matches!H:H,0)))</f>
        <v/>
      </c>
      <c r="N211" s="15"/>
      <c r="O211" s="14"/>
      <c r="P211" s="12" t="str">
        <f>IF(ISERROR(INDEX(Matches!$E:$E,MATCH($D211,Matches!I:I,0))),"",INDEX(Matches!$E:$E,MATCH($D211,Matches!I:I,0)))</f>
        <v/>
      </c>
      <c r="Q211" s="15"/>
      <c r="R211" s="14"/>
      <c r="S211" s="12" t="str">
        <f>IF(ISERROR(INDEX(Matches!$E:$E,MATCH($D211,Matches!J:J,0))),"",INDEX(Matches!$E:$E,MATCH($D211,Matches!J:J,0)))</f>
        <v/>
      </c>
      <c r="T211" s="15"/>
      <c r="U211" s="14"/>
      <c r="V211" s="12" t="str">
        <f>IF(ISERROR(INDEX(Matches!$E:$E,MATCH($D211,Matches!K:K,0))),"",INDEX(Matches!$E:$E,MATCH($D211,Matches!K:K,0)))</f>
        <v/>
      </c>
      <c r="W211" s="15"/>
      <c r="X211" s="14"/>
      <c r="Y211" s="12" t="str">
        <f>IF(ISERROR(INDEX(Matches!$E:$E,MATCH($D211,Matches!L:L,0))),"",INDEX(Matches!$E:$E,MATCH($D211,Matches!L:L,0)))</f>
        <v/>
      </c>
      <c r="Z211" s="15"/>
      <c r="AA211" s="14"/>
    </row>
    <row r="212" spans="1:29" ht="30" customHeight="1" thickBot="1" x14ac:dyDescent="0.3">
      <c r="B212" s="27"/>
      <c r="C212" s="27"/>
      <c r="D212" s="27"/>
      <c r="E212" s="35"/>
      <c r="F212" s="26"/>
      <c r="G212" s="28" t="str">
        <f>IF(ISERROR(INDEX(Matches!$E:$E,MATCH($D212,Matches!F:F,0))),"",INDEX(Matches!$E:$E,MATCH($D212,Matches!F:F,0)))</f>
        <v/>
      </c>
      <c r="H212" s="17"/>
      <c r="I212" s="17"/>
      <c r="J212" s="28" t="str">
        <f>IF(ISERROR(INDEX(Matches!$E:$E,MATCH($D212,Matches!G:G,0))),"",INDEX(Matches!$E:$E,MATCH($D212,Matches!G:G,0)))</f>
        <v/>
      </c>
      <c r="K212" s="17"/>
      <c r="L212" s="29"/>
      <c r="M212" s="28" t="str">
        <f>IF(ISERROR(INDEX(Matches!$E:$E,MATCH($D212,Matches!H:H,0))),"",INDEX(Matches!$E:$E,MATCH($D212,Matches!H:H,0)))</f>
        <v/>
      </c>
      <c r="N212" s="17"/>
      <c r="O212" s="29"/>
      <c r="P212" s="28" t="str">
        <f>IF(ISERROR(INDEX(Matches!$E:$E,MATCH($D212,Matches!I:I,0))),"",INDEX(Matches!$E:$E,MATCH($D212,Matches!I:I,0)))</f>
        <v/>
      </c>
      <c r="Q212" s="17"/>
      <c r="R212" s="29"/>
      <c r="S212" s="28" t="str">
        <f>IF(ISERROR(INDEX(Matches!$E:$E,MATCH($D212,Matches!J:J,0))),"",INDEX(Matches!$E:$E,MATCH($D212,Matches!J:J,0)))</f>
        <v/>
      </c>
      <c r="T212" s="17"/>
      <c r="U212" s="29"/>
      <c r="V212" s="28" t="str">
        <f>IF(ISERROR(INDEX(Matches!$E:$E,MATCH($D212,Matches!K:K,0))),"",INDEX(Matches!$E:$E,MATCH($D212,Matches!K:K,0)))</f>
        <v/>
      </c>
      <c r="W212" s="17"/>
      <c r="X212" s="29"/>
      <c r="Y212" s="28" t="str">
        <f>IF(ISERROR(INDEX(Matches!$E:$E,MATCH($D212,Matches!L:L,0))),"",INDEX(Matches!$E:$E,MATCH($D212,Matches!L:L,0)))</f>
        <v/>
      </c>
      <c r="Z212" s="17"/>
      <c r="AA212" s="29"/>
    </row>
    <row r="213" spans="1:29" ht="30" customHeight="1" thickTop="1" x14ac:dyDescent="0.25">
      <c r="B213" s="30"/>
      <c r="C213" s="30"/>
      <c r="D213" s="30"/>
      <c r="E213" s="36"/>
      <c r="F213" s="31"/>
      <c r="G213" s="32"/>
      <c r="H213" s="33"/>
      <c r="I213" s="33"/>
      <c r="J213" s="32" t="str">
        <f>IF(SUM(J202:J212)=0,"",SUM(J202:J212))</f>
        <v/>
      </c>
      <c r="K213" s="33"/>
      <c r="L213" s="34"/>
      <c r="M213" s="32" t="str">
        <f>IF(SUM(M202:M212)=0,"",SUM(M202:M212))</f>
        <v/>
      </c>
      <c r="N213" s="33"/>
      <c r="O213" s="34"/>
      <c r="P213" s="32" t="str">
        <f>IF(SUM(P202:P212)=0,"",SUM(P202:P212))</f>
        <v/>
      </c>
      <c r="Q213" s="33"/>
      <c r="R213" s="34"/>
      <c r="S213" s="32" t="str">
        <f>IF(SUM(S202:S212)=0,"",SUM(S202:S212))</f>
        <v/>
      </c>
      <c r="T213" s="33"/>
      <c r="U213" s="34"/>
      <c r="V213" s="32" t="str">
        <f>IF(SUM(V202:V212)=0,"",SUM(V202:V212))</f>
        <v/>
      </c>
      <c r="W213" s="33"/>
      <c r="X213" s="34"/>
      <c r="Y213" s="32" t="str">
        <f>IF(SUM(Y202:Y212)=0,"",SUM(Y202:Y212))</f>
        <v/>
      </c>
      <c r="Z213" s="33"/>
      <c r="AA213" s="34"/>
      <c r="AB213" s="2">
        <f>SUM(G213:AA213)</f>
        <v>0</v>
      </c>
    </row>
    <row r="214" spans="1:29" ht="30" customHeight="1" x14ac:dyDescent="0.25">
      <c r="B214" s="21"/>
      <c r="C214" s="21"/>
      <c r="D214" s="21"/>
      <c r="E214" s="23"/>
      <c r="F214" s="22"/>
      <c r="G214" s="12"/>
      <c r="H214" s="15"/>
      <c r="I214" s="15"/>
      <c r="J214" s="12"/>
      <c r="K214" s="15"/>
      <c r="L214" s="15" t="str">
        <f>IF(SUM(L202:L204)=0,"",SUM(L202:L204))</f>
        <v/>
      </c>
      <c r="M214" s="12"/>
      <c r="N214" s="15"/>
      <c r="O214" s="15" t="str">
        <f>IF(SUM(O202:O204)=0,"",SUM(O202:O204))</f>
        <v/>
      </c>
      <c r="P214" s="12"/>
      <c r="Q214" s="15"/>
      <c r="R214" s="15" t="str">
        <f>IF(SUM(R202:R204)=0,"",SUM(R202:R204))</f>
        <v/>
      </c>
      <c r="S214" s="12"/>
      <c r="T214" s="15"/>
      <c r="U214" s="15" t="str">
        <f>IF(SUM(U202:U204)=0,"",SUM(U202:U204))</f>
        <v/>
      </c>
      <c r="V214" s="12"/>
      <c r="W214" s="15"/>
      <c r="X214" s="15" t="str">
        <f>IF(SUM(X202:X204)=0,"",SUM(X202:X204))</f>
        <v/>
      </c>
      <c r="Y214" s="12"/>
      <c r="Z214" s="15"/>
      <c r="AA214" s="15" t="str">
        <f>IF(SUM(AA202:AA204)=0,"",SUM(AA202:AA204))</f>
        <v/>
      </c>
      <c r="AB214" s="2">
        <f>SUM(G214:AA214)</f>
        <v>0</v>
      </c>
      <c r="AC214" s="3">
        <f>INT(SUM(G214:AA214)/3)</f>
        <v>0</v>
      </c>
    </row>
    <row r="215" spans="1:29" ht="30" customHeight="1" thickBot="1" x14ac:dyDescent="0.3">
      <c r="B215" s="21"/>
      <c r="C215" s="21"/>
      <c r="D215" s="21"/>
      <c r="E215" s="24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"/>
    </row>
    <row r="216" spans="1:29" ht="30" customHeight="1" x14ac:dyDescent="0.25">
      <c r="B216" s="21"/>
      <c r="C216" s="21"/>
      <c r="D216" s="21"/>
      <c r="E216" s="24"/>
      <c r="F216" s="18"/>
      <c r="G216" s="124">
        <f>IF((AB213-AC214)&lt;0,0,AB213-AC214)</f>
        <v>0</v>
      </c>
      <c r="H216" s="125"/>
      <c r="I216" s="12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"/>
    </row>
    <row r="217" spans="1:29" ht="30" customHeight="1" thickBot="1" x14ac:dyDescent="0.3">
      <c r="B217" s="21"/>
      <c r="C217" s="21"/>
      <c r="D217" s="21"/>
      <c r="E217" s="24"/>
      <c r="F217" s="18"/>
      <c r="G217" s="127"/>
      <c r="H217" s="128"/>
      <c r="I217" s="12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"/>
    </row>
    <row r="218" spans="1:29" ht="30" customHeight="1" x14ac:dyDescent="0.25">
      <c r="B218" s="21"/>
      <c r="C218" s="21"/>
      <c r="D218" s="21"/>
      <c r="E218" s="24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9" ht="30" customHeight="1" x14ac:dyDescent="0.25">
      <c r="B219" s="21"/>
      <c r="C219" s="21"/>
      <c r="D219" s="21"/>
      <c r="E219" s="24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9" ht="30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9" ht="50.1" customHeight="1" x14ac:dyDescent="0.25">
      <c r="A221" s="3">
        <f>A1</f>
        <v>3</v>
      </c>
      <c r="B221" s="140" t="str">
        <f>INDEX(Diary!$E:$E,MATCH(A221,Diary!$A:$A,0))</f>
        <v>Dream League</v>
      </c>
      <c r="C221" s="141"/>
      <c r="D221" s="142"/>
      <c r="E221" s="143" t="str">
        <f>INDEX(Diary!$B:$B,MATCH(A221,Diary!$A:$A,0))</f>
        <v>Week 3</v>
      </c>
      <c r="F221" s="143"/>
      <c r="G221" s="143"/>
      <c r="H221" s="143"/>
      <c r="I221" s="143"/>
      <c r="J221" s="144">
        <f>INDEX(Diary!$C:$C,MATCH(A221,Diary!$A:$A,0))</f>
        <v>41904</v>
      </c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6"/>
    </row>
    <row r="222" spans="1:29" ht="24.9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9" ht="24.95" customHeight="1" x14ac:dyDescent="0.25">
      <c r="B223" s="130" t="str">
        <f>INDEX(Fixtures!$E:$E,MATCH(A224,Fixtures!$A:$A,0))</f>
        <v>SPORTING LESBIANS</v>
      </c>
      <c r="C223" s="131"/>
      <c r="D223" s="132"/>
      <c r="E223" s="136" t="str">
        <f>INDEX(Owners!$A:$A,MATCH(B223,Owners!$B:$B,0))</f>
        <v>Paul Fiddler</v>
      </c>
      <c r="F223" s="137"/>
      <c r="G223" s="123" t="s">
        <v>390</v>
      </c>
      <c r="H223" s="123"/>
      <c r="I223" s="123"/>
      <c r="J223" s="123" t="s">
        <v>391</v>
      </c>
      <c r="K223" s="123"/>
      <c r="L223" s="123"/>
      <c r="M223" s="123" t="s">
        <v>392</v>
      </c>
      <c r="N223" s="123"/>
      <c r="O223" s="123"/>
      <c r="P223" s="123" t="s">
        <v>393</v>
      </c>
      <c r="Q223" s="123"/>
      <c r="R223" s="123"/>
      <c r="S223" s="123" t="s">
        <v>394</v>
      </c>
      <c r="T223" s="123"/>
      <c r="U223" s="123"/>
      <c r="V223" s="123" t="s">
        <v>395</v>
      </c>
      <c r="W223" s="123"/>
      <c r="X223" s="123"/>
      <c r="Y223" s="123" t="s">
        <v>396</v>
      </c>
      <c r="Z223" s="123"/>
      <c r="AA223" s="123"/>
    </row>
    <row r="224" spans="1:29" ht="24.95" customHeight="1" x14ac:dyDescent="0.25">
      <c r="A224" s="3">
        <f>A4+5</f>
        <v>23</v>
      </c>
      <c r="B224" s="133"/>
      <c r="C224" s="134"/>
      <c r="D224" s="135"/>
      <c r="E224" s="138"/>
      <c r="F224" s="139"/>
      <c r="G224" s="4" t="s">
        <v>372</v>
      </c>
      <c r="H224" s="5" t="s">
        <v>397</v>
      </c>
      <c r="I224" s="6" t="s">
        <v>375</v>
      </c>
      <c r="J224" s="4" t="s">
        <v>372</v>
      </c>
      <c r="K224" s="5" t="s">
        <v>397</v>
      </c>
      <c r="L224" s="7" t="s">
        <v>375</v>
      </c>
      <c r="M224" s="4" t="s">
        <v>372</v>
      </c>
      <c r="N224" s="5" t="s">
        <v>397</v>
      </c>
      <c r="O224" s="7" t="s">
        <v>375</v>
      </c>
      <c r="P224" s="4" t="s">
        <v>372</v>
      </c>
      <c r="Q224" s="5" t="s">
        <v>397</v>
      </c>
      <c r="R224" s="7" t="s">
        <v>375</v>
      </c>
      <c r="S224" s="4" t="s">
        <v>372</v>
      </c>
      <c r="T224" s="5" t="s">
        <v>397</v>
      </c>
      <c r="U224" s="7" t="s">
        <v>375</v>
      </c>
      <c r="V224" s="4" t="s">
        <v>372</v>
      </c>
      <c r="W224" s="5" t="s">
        <v>397</v>
      </c>
      <c r="X224" s="7" t="s">
        <v>375</v>
      </c>
      <c r="Y224" s="4" t="s">
        <v>372</v>
      </c>
      <c r="Z224" s="5" t="s">
        <v>397</v>
      </c>
      <c r="AA224" s="7" t="s">
        <v>375</v>
      </c>
    </row>
    <row r="225" spans="2:29" ht="30" customHeight="1" x14ac:dyDescent="0.25">
      <c r="B225" s="8"/>
      <c r="C225" s="8"/>
      <c r="D225" s="8"/>
      <c r="E225" s="84"/>
      <c r="F225" s="26"/>
      <c r="G225" s="9" t="str">
        <f>IF(ISERROR(INDEX(Matches!$E:$E,MATCH($D225,Matches!F:F,0))),"",INDEX(Matches!$E:$E,MATCH($D225,Matches!F:F,0)))</f>
        <v/>
      </c>
      <c r="H225" s="10" t="s">
        <v>397</v>
      </c>
      <c r="I225" s="11" t="str">
        <f>IF(ISERROR(INDEX(Matches!$E:$E,MATCH($D225,Matches!F:F,0))),"",INDEX(Matches!$E:$E,MATCH($D225,Matches!F:F,0)))</f>
        <v/>
      </c>
      <c r="J225" s="12" t="str">
        <f>IF(ISERROR(INDEX(Matches!$E:$E,MATCH($D225,Matches!G:G,0))),"",INDEX(Matches!$E:$E,MATCH($D225,Matches!G:G,0)))</f>
        <v/>
      </c>
      <c r="K225" s="13" t="s">
        <v>397</v>
      </c>
      <c r="L225" s="14" t="str">
        <f>IF(ISERROR(INDEX(Matches!$E:$E,MATCH($D225,Matches!G:G,0))),"",INDEX(Matches!$E:$E,MATCH($D225,Matches!G:G,0)))</f>
        <v/>
      </c>
      <c r="M225" s="12" t="str">
        <f>IF(ISERROR(INDEX(Matches!$E:$E,MATCH($D225,Matches!H:H,0))),"",INDEX(Matches!$E:$E,MATCH($D225,Matches!H:H,0)))</f>
        <v/>
      </c>
      <c r="N225" s="13" t="s">
        <v>397</v>
      </c>
      <c r="O225" s="14" t="str">
        <f>IF(ISERROR(INDEX(Matches!$E:$E,MATCH($D225,Matches!H:H,0))),"",INDEX(Matches!$E:$E,MATCH($D225,Matches!H:H,0)))</f>
        <v/>
      </c>
      <c r="P225" s="12" t="str">
        <f>IF(ISERROR(INDEX(Matches!$E:$E,MATCH($D225,Matches!I:I,0))),"",INDEX(Matches!$E:$E,MATCH($D225,Matches!I:I,0)))</f>
        <v/>
      </c>
      <c r="Q225" s="13" t="s">
        <v>397</v>
      </c>
      <c r="R225" s="14" t="str">
        <f>IF(ISERROR(INDEX(Matches!$E:$E,MATCH($D225,Matches!I:I,0))),"",INDEX(Matches!$E:$E,MATCH($D225,Matches!I:I,0)))</f>
        <v/>
      </c>
      <c r="S225" s="12" t="str">
        <f>IF(ISERROR(INDEX(Matches!$E:$E,MATCH($D225,Matches!J:J,0))),"",INDEX(Matches!$E:$E,MATCH($D225,Matches!J:J,0)))</f>
        <v/>
      </c>
      <c r="T225" s="13" t="s">
        <v>397</v>
      </c>
      <c r="U225" s="14" t="str">
        <f>IF(ISERROR(INDEX(Matches!$E:$E,MATCH($D225,Matches!J:J,0))),"",INDEX(Matches!$E:$E,MATCH($D225,Matches!J:J,0)))</f>
        <v/>
      </c>
      <c r="V225" s="12" t="str">
        <f>IF(ISERROR(INDEX(Matches!$E:$E,MATCH($D225,Matches!K:K,0))),"",INDEX(Matches!$E:$E,MATCH($D225,Matches!K:K,0)))</f>
        <v/>
      </c>
      <c r="W225" s="13" t="s">
        <v>397</v>
      </c>
      <c r="X225" s="14" t="str">
        <f>IF(ISERROR(INDEX(Matches!$E:$E,MATCH($D225,Matches!K:K,0))),"",INDEX(Matches!$E:$E,MATCH($D225,Matches!K:K,0)))</f>
        <v/>
      </c>
      <c r="Y225" s="12" t="str">
        <f>IF(ISERROR(INDEX(Matches!$E:$E,MATCH($D225,Matches!L:L,0))),"",INDEX(Matches!$E:$E,MATCH($D225,Matches!L:L,0)))</f>
        <v/>
      </c>
      <c r="Z225" s="13" t="s">
        <v>397</v>
      </c>
      <c r="AA225" s="14" t="str">
        <f>IF(ISERROR(INDEX(Matches!$E:$E,MATCH($D225,Matches!L:L,0))),"",INDEX(Matches!$E:$E,MATCH($D225,Matches!L:L,0)))</f>
        <v/>
      </c>
    </row>
    <row r="226" spans="2:29" ht="30" customHeight="1" x14ac:dyDescent="0.25">
      <c r="B226" s="8"/>
      <c r="C226" s="8"/>
      <c r="D226" s="8"/>
      <c r="E226" s="8"/>
      <c r="F226" s="26"/>
      <c r="G226" s="12" t="str">
        <f>IF(ISERROR(INDEX(Matches!$E:$E,MATCH($D226,Matches!F:F,0))),"",INDEX(Matches!$E:$E,MATCH($D226,Matches!F:F,0)))</f>
        <v/>
      </c>
      <c r="H226" s="13" t="s">
        <v>397</v>
      </c>
      <c r="I226" s="15" t="str">
        <f>IF(ISERROR(INDEX(Matches!$E:$E,MATCH($D226,Matches!F:F,0))),"",INDEX(Matches!$E:$E,MATCH($D226,Matches!F:F,0)))</f>
        <v/>
      </c>
      <c r="J226" s="12" t="str">
        <f>IF(ISERROR(INDEX(Matches!$E:$E,MATCH($D226,Matches!G:G,0))),"",INDEX(Matches!$E:$E,MATCH($D226,Matches!G:G,0)))</f>
        <v/>
      </c>
      <c r="K226" s="13" t="s">
        <v>397</v>
      </c>
      <c r="L226" s="14" t="str">
        <f>IF(ISERROR(INDEX(Matches!$E:$E,MATCH($D226,Matches!G:G,0))),"",INDEX(Matches!$E:$E,MATCH($D226,Matches!G:G,0)))</f>
        <v/>
      </c>
      <c r="M226" s="12" t="str">
        <f>IF(ISERROR(INDEX(Matches!$E:$E,MATCH($D226,Matches!H:H,0))),"",INDEX(Matches!$E:$E,MATCH($D226,Matches!H:H,0)))</f>
        <v/>
      </c>
      <c r="N226" s="13" t="s">
        <v>397</v>
      </c>
      <c r="O226" s="14" t="str">
        <f>IF(ISERROR(INDEX(Matches!$E:$E,MATCH($D226,Matches!H:H,0))),"",INDEX(Matches!$E:$E,MATCH($D226,Matches!H:H,0)))</f>
        <v/>
      </c>
      <c r="P226" s="12" t="str">
        <f>IF(ISERROR(INDEX(Matches!$E:$E,MATCH($D226,Matches!I:I,0))),"",INDEX(Matches!$E:$E,MATCH($D226,Matches!I:I,0)))</f>
        <v/>
      </c>
      <c r="Q226" s="13" t="s">
        <v>397</v>
      </c>
      <c r="R226" s="14" t="str">
        <f>IF(ISERROR(INDEX(Matches!$E:$E,MATCH($D226,Matches!I:I,0))),"",INDEX(Matches!$E:$E,MATCH($D226,Matches!I:I,0)))</f>
        <v/>
      </c>
      <c r="S226" s="12" t="str">
        <f>IF(ISERROR(INDEX(Matches!$E:$E,MATCH($D226,Matches!J:J,0))),"",INDEX(Matches!$E:$E,MATCH($D226,Matches!J:J,0)))</f>
        <v/>
      </c>
      <c r="T226" s="13" t="s">
        <v>397</v>
      </c>
      <c r="U226" s="14" t="str">
        <f>IF(ISERROR(INDEX(Matches!$E:$E,MATCH($D226,Matches!J:J,0))),"",INDEX(Matches!$E:$E,MATCH($D226,Matches!J:J,0)))</f>
        <v/>
      </c>
      <c r="V226" s="12" t="str">
        <f>IF(ISERROR(INDEX(Matches!$E:$E,MATCH($D226,Matches!K:K,0))),"",INDEX(Matches!$E:$E,MATCH($D226,Matches!K:K,0)))</f>
        <v/>
      </c>
      <c r="W226" s="13" t="s">
        <v>397</v>
      </c>
      <c r="X226" s="14" t="str">
        <f>IF(ISERROR(INDEX(Matches!$E:$E,MATCH($D226,Matches!K:K,0))),"",INDEX(Matches!$E:$E,MATCH($D226,Matches!K:K,0)))</f>
        <v/>
      </c>
      <c r="Y226" s="12" t="str">
        <f>IF(ISERROR(INDEX(Matches!$E:$E,MATCH($D226,Matches!L:L,0))),"",INDEX(Matches!$E:$E,MATCH($D226,Matches!L:L,0)))</f>
        <v/>
      </c>
      <c r="Z226" s="13" t="s">
        <v>397</v>
      </c>
      <c r="AA226" s="14" t="str">
        <f>IF(ISERROR(INDEX(Matches!$E:$E,MATCH($D226,Matches!L:L,0))),"",INDEX(Matches!$E:$E,MATCH($D226,Matches!L:L,0)))</f>
        <v/>
      </c>
    </row>
    <row r="227" spans="2:29" ht="30" customHeight="1" x14ac:dyDescent="0.25">
      <c r="B227" s="8"/>
      <c r="C227" s="8"/>
      <c r="D227" s="8"/>
      <c r="E227" s="8"/>
      <c r="F227" s="26"/>
      <c r="G227" s="12" t="str">
        <f>IF(ISERROR(INDEX(Matches!$E:$E,MATCH($D227,Matches!F:F,0))),"",INDEX(Matches!$E:$E,MATCH($D227,Matches!F:F,0)))</f>
        <v/>
      </c>
      <c r="H227" s="13" t="s">
        <v>397</v>
      </c>
      <c r="I227" s="15" t="str">
        <f>IF(ISERROR(INDEX(Matches!$E:$E,MATCH($D227,Matches!F:F,0))),"",INDEX(Matches!$E:$E,MATCH($D227,Matches!F:F,0)))</f>
        <v/>
      </c>
      <c r="J227" s="12" t="str">
        <f>IF(ISERROR(INDEX(Matches!$E:$E,MATCH($D227,Matches!G:G,0))),"",INDEX(Matches!$E:$E,MATCH($D227,Matches!G:G,0)))</f>
        <v/>
      </c>
      <c r="K227" s="13" t="s">
        <v>397</v>
      </c>
      <c r="L227" s="14" t="str">
        <f>IF(ISERROR(INDEX(Matches!$E:$E,MATCH($D227,Matches!G:G,0))),"",INDEX(Matches!$E:$E,MATCH($D227,Matches!G:G,0)))</f>
        <v/>
      </c>
      <c r="M227" s="12" t="str">
        <f>IF(ISERROR(INDEX(Matches!$E:$E,MATCH($D227,Matches!H:H,0))),"",INDEX(Matches!$E:$E,MATCH($D227,Matches!H:H,0)))</f>
        <v/>
      </c>
      <c r="N227" s="13" t="s">
        <v>397</v>
      </c>
      <c r="O227" s="14" t="str">
        <f>IF(ISERROR(INDEX(Matches!$E:$E,MATCH($D227,Matches!H:H,0))),"",INDEX(Matches!$E:$E,MATCH($D227,Matches!H:H,0)))</f>
        <v/>
      </c>
      <c r="P227" s="12" t="str">
        <f>IF(ISERROR(INDEX(Matches!$E:$E,MATCH($D227,Matches!I:I,0))),"",INDEX(Matches!$E:$E,MATCH($D227,Matches!I:I,0)))</f>
        <v/>
      </c>
      <c r="Q227" s="13" t="s">
        <v>397</v>
      </c>
      <c r="R227" s="14" t="str">
        <f>IF(ISERROR(INDEX(Matches!$E:$E,MATCH($D227,Matches!I:I,0))),"",INDEX(Matches!$E:$E,MATCH($D227,Matches!I:I,0)))</f>
        <v/>
      </c>
      <c r="S227" s="12" t="str">
        <f>IF(ISERROR(INDEX(Matches!$E:$E,MATCH($D227,Matches!J:J,0))),"",INDEX(Matches!$E:$E,MATCH($D227,Matches!J:J,0)))</f>
        <v/>
      </c>
      <c r="T227" s="13" t="s">
        <v>397</v>
      </c>
      <c r="U227" s="14" t="str">
        <f>IF(ISERROR(INDEX(Matches!$E:$E,MATCH($D227,Matches!J:J,0))),"",INDEX(Matches!$E:$E,MATCH($D227,Matches!J:J,0)))</f>
        <v/>
      </c>
      <c r="V227" s="12" t="str">
        <f>IF(ISERROR(INDEX(Matches!$E:$E,MATCH($D227,Matches!K:K,0))),"",INDEX(Matches!$E:$E,MATCH($D227,Matches!K:K,0)))</f>
        <v/>
      </c>
      <c r="W227" s="13" t="s">
        <v>397</v>
      </c>
      <c r="X227" s="14" t="str">
        <f>IF(ISERROR(INDEX(Matches!$E:$E,MATCH($D227,Matches!K:K,0))),"",INDEX(Matches!$E:$E,MATCH($D227,Matches!K:K,0)))</f>
        <v/>
      </c>
      <c r="Y227" s="12" t="str">
        <f>IF(ISERROR(INDEX(Matches!$E:$E,MATCH($D227,Matches!L:L,0))),"",INDEX(Matches!$E:$E,MATCH($D227,Matches!L:L,0)))</f>
        <v/>
      </c>
      <c r="Z227" s="13" t="s">
        <v>397</v>
      </c>
      <c r="AA227" s="14" t="str">
        <f>IF(ISERROR(INDEX(Matches!$E:$E,MATCH($D227,Matches!L:L,0))),"",INDEX(Matches!$E:$E,MATCH($D227,Matches!L:L,0)))</f>
        <v/>
      </c>
    </row>
    <row r="228" spans="2:29" ht="30" customHeight="1" x14ac:dyDescent="0.25">
      <c r="B228" s="8"/>
      <c r="C228" s="8"/>
      <c r="D228" s="8"/>
      <c r="E228" s="8"/>
      <c r="F228" s="26"/>
      <c r="G228" s="12" t="str">
        <f>IF(ISERROR(INDEX(Matches!$E:$E,MATCH($D228,Matches!F:F,0))),"",INDEX(Matches!$E:$E,MATCH($D228,Matches!F:F,0)))</f>
        <v/>
      </c>
      <c r="H228" s="15"/>
      <c r="I228" s="15"/>
      <c r="J228" s="12" t="str">
        <f>IF(ISERROR(INDEX(Matches!$E:$E,MATCH($D228,Matches!G:G,0))),"",INDEX(Matches!$E:$E,MATCH($D228,Matches!G:G,0)))</f>
        <v/>
      </c>
      <c r="K228" s="15"/>
      <c r="L228" s="14"/>
      <c r="M228" s="12" t="str">
        <f>IF(ISERROR(INDEX(Matches!$E:$E,MATCH($D228,Matches!H:H,0))),"",INDEX(Matches!$E:$E,MATCH($D228,Matches!H:H,0)))</f>
        <v/>
      </c>
      <c r="N228" s="15"/>
      <c r="O228" s="14"/>
      <c r="P228" s="12" t="str">
        <f>IF(ISERROR(INDEX(Matches!$E:$E,MATCH($D228,Matches!I:I,0))),"",INDEX(Matches!$E:$E,MATCH($D228,Matches!I:I,0)))</f>
        <v/>
      </c>
      <c r="Q228" s="15"/>
      <c r="R228" s="14"/>
      <c r="S228" s="12" t="str">
        <f>IF(ISERROR(INDEX(Matches!$E:$E,MATCH($D228,Matches!J:J,0))),"",INDEX(Matches!$E:$E,MATCH($D228,Matches!J:J,0)))</f>
        <v/>
      </c>
      <c r="T228" s="15"/>
      <c r="U228" s="14"/>
      <c r="V228" s="12" t="str">
        <f>IF(ISERROR(INDEX(Matches!$E:$E,MATCH($D228,Matches!K:K,0))),"",INDEX(Matches!$E:$E,MATCH($D228,Matches!K:K,0)))</f>
        <v/>
      </c>
      <c r="W228" s="15"/>
      <c r="X228" s="14"/>
      <c r="Y228" s="12" t="str">
        <f>IF(ISERROR(INDEX(Matches!$E:$E,MATCH($D228,Matches!L:L,0))),"",INDEX(Matches!$E:$E,MATCH($D228,Matches!L:L,0)))</f>
        <v/>
      </c>
      <c r="Z228" s="15"/>
      <c r="AA228" s="14"/>
    </row>
    <row r="229" spans="2:29" ht="30" customHeight="1" x14ac:dyDescent="0.25">
      <c r="B229" s="8"/>
      <c r="C229" s="8"/>
      <c r="D229" s="8"/>
      <c r="E229" s="8"/>
      <c r="F229" s="26"/>
      <c r="G229" s="12" t="str">
        <f>IF(ISERROR(INDEX(Matches!$E:$E,MATCH($D229,Matches!F:F,0))),"",INDEX(Matches!$E:$E,MATCH($D229,Matches!F:F,0)))</f>
        <v/>
      </c>
      <c r="H229" s="15"/>
      <c r="I229" s="15"/>
      <c r="J229" s="12" t="str">
        <f>IF(ISERROR(INDEX(Matches!$E:$E,MATCH($D229,Matches!G:G,0))),"",INDEX(Matches!$E:$E,MATCH($D229,Matches!G:G,0)))</f>
        <v/>
      </c>
      <c r="K229" s="15"/>
      <c r="L229" s="14"/>
      <c r="M229" s="12" t="str">
        <f>IF(ISERROR(INDEX(Matches!$E:$E,MATCH($D229,Matches!H:H,0))),"",INDEX(Matches!$E:$E,MATCH($D229,Matches!H:H,0)))</f>
        <v/>
      </c>
      <c r="N229" s="15"/>
      <c r="O229" s="14"/>
      <c r="P229" s="12" t="str">
        <f>IF(ISERROR(INDEX(Matches!$E:$E,MATCH($D229,Matches!I:I,0))),"",INDEX(Matches!$E:$E,MATCH($D229,Matches!I:I,0)))</f>
        <v/>
      </c>
      <c r="Q229" s="15"/>
      <c r="R229" s="14"/>
      <c r="S229" s="12" t="str">
        <f>IF(ISERROR(INDEX(Matches!$E:$E,MATCH($D229,Matches!J:J,0))),"",INDEX(Matches!$E:$E,MATCH($D229,Matches!J:J,0)))</f>
        <v/>
      </c>
      <c r="T229" s="15"/>
      <c r="U229" s="14"/>
      <c r="V229" s="12" t="str">
        <f>IF(ISERROR(INDEX(Matches!$E:$E,MATCH($D229,Matches!K:K,0))),"",INDEX(Matches!$E:$E,MATCH($D229,Matches!K:K,0)))</f>
        <v/>
      </c>
      <c r="W229" s="15"/>
      <c r="X229" s="14"/>
      <c r="Y229" s="12" t="str">
        <f>IF(ISERROR(INDEX(Matches!$E:$E,MATCH($D229,Matches!L:L,0))),"",INDEX(Matches!$E:$E,MATCH($D229,Matches!L:L,0)))</f>
        <v/>
      </c>
      <c r="Z229" s="15"/>
      <c r="AA229" s="14"/>
    </row>
    <row r="230" spans="2:29" ht="30" customHeight="1" x14ac:dyDescent="0.25">
      <c r="B230" s="8"/>
      <c r="C230" s="8"/>
      <c r="D230" s="8"/>
      <c r="E230" s="8"/>
      <c r="F230" s="26"/>
      <c r="G230" s="12" t="str">
        <f>IF(ISERROR(INDEX(Matches!$E:$E,MATCH($D230,Matches!F:F,0))),"",INDEX(Matches!$E:$E,MATCH($D230,Matches!F:F,0)))</f>
        <v/>
      </c>
      <c r="H230" s="15"/>
      <c r="I230" s="15"/>
      <c r="J230" s="12" t="str">
        <f>IF(ISERROR(INDEX(Matches!$E:$E,MATCH($D230,Matches!G:G,0))),"",INDEX(Matches!$E:$E,MATCH($D230,Matches!G:G,0)))</f>
        <v/>
      </c>
      <c r="K230" s="15"/>
      <c r="L230" s="14"/>
      <c r="M230" s="12" t="str">
        <f>IF(ISERROR(INDEX(Matches!$E:$E,MATCH($D230,Matches!H:H,0))),"",INDEX(Matches!$E:$E,MATCH($D230,Matches!H:H,0)))</f>
        <v/>
      </c>
      <c r="N230" s="15"/>
      <c r="O230" s="14"/>
      <c r="P230" s="12" t="str">
        <f>IF(ISERROR(INDEX(Matches!$E:$E,MATCH($D230,Matches!I:I,0))),"",INDEX(Matches!$E:$E,MATCH($D230,Matches!I:I,0)))</f>
        <v/>
      </c>
      <c r="Q230" s="15"/>
      <c r="R230" s="14"/>
      <c r="S230" s="12" t="str">
        <f>IF(ISERROR(INDEX(Matches!$E:$E,MATCH($D230,Matches!J:J,0))),"",INDEX(Matches!$E:$E,MATCH($D230,Matches!J:J,0)))</f>
        <v/>
      </c>
      <c r="T230" s="15"/>
      <c r="U230" s="14"/>
      <c r="V230" s="12" t="str">
        <f>IF(ISERROR(INDEX(Matches!$E:$E,MATCH($D230,Matches!K:K,0))),"",INDEX(Matches!$E:$E,MATCH($D230,Matches!K:K,0)))</f>
        <v/>
      </c>
      <c r="W230" s="15"/>
      <c r="X230" s="14"/>
      <c r="Y230" s="12" t="str">
        <f>IF(ISERROR(INDEX(Matches!$E:$E,MATCH($D230,Matches!L:L,0))),"",INDEX(Matches!$E:$E,MATCH($D230,Matches!L:L,0)))</f>
        <v/>
      </c>
      <c r="Z230" s="15"/>
      <c r="AA230" s="14"/>
    </row>
    <row r="231" spans="2:29" ht="30" customHeight="1" x14ac:dyDescent="0.25">
      <c r="B231" s="8"/>
      <c r="C231" s="8"/>
      <c r="D231" s="8"/>
      <c r="E231" s="8"/>
      <c r="F231" s="26"/>
      <c r="G231" s="12" t="str">
        <f>IF(ISERROR(INDEX(Matches!$E:$E,MATCH($D231,Matches!F:F,0))),"",INDEX(Matches!$E:$E,MATCH($D231,Matches!F:F,0)))</f>
        <v/>
      </c>
      <c r="H231" s="15"/>
      <c r="I231" s="15"/>
      <c r="J231" s="12" t="str">
        <f>IF(ISERROR(INDEX(Matches!$E:$E,MATCH($D231,Matches!G:G,0))),"",INDEX(Matches!$E:$E,MATCH($D231,Matches!G:G,0)))</f>
        <v/>
      </c>
      <c r="K231" s="15"/>
      <c r="L231" s="14"/>
      <c r="M231" s="12" t="str">
        <f>IF(ISERROR(INDEX(Matches!$E:$E,MATCH($D231,Matches!H:H,0))),"",INDEX(Matches!$E:$E,MATCH($D231,Matches!H:H,0)))</f>
        <v/>
      </c>
      <c r="N231" s="15"/>
      <c r="O231" s="14"/>
      <c r="P231" s="12" t="str">
        <f>IF(ISERROR(INDEX(Matches!$E:$E,MATCH($D231,Matches!I:I,0))),"",INDEX(Matches!$E:$E,MATCH($D231,Matches!I:I,0)))</f>
        <v/>
      </c>
      <c r="Q231" s="15"/>
      <c r="R231" s="14"/>
      <c r="S231" s="12" t="str">
        <f>IF(ISERROR(INDEX(Matches!$E:$E,MATCH($D231,Matches!J:J,0))),"",INDEX(Matches!$E:$E,MATCH($D231,Matches!J:J,0)))</f>
        <v/>
      </c>
      <c r="T231" s="15"/>
      <c r="U231" s="14"/>
      <c r="V231" s="12" t="str">
        <f>IF(ISERROR(INDEX(Matches!$E:$E,MATCH($D231,Matches!K:K,0))),"",INDEX(Matches!$E:$E,MATCH($D231,Matches!K:K,0)))</f>
        <v/>
      </c>
      <c r="W231" s="15"/>
      <c r="X231" s="14"/>
      <c r="Y231" s="12" t="str">
        <f>IF(ISERROR(INDEX(Matches!$E:$E,MATCH($D231,Matches!L:L,0))),"",INDEX(Matches!$E:$E,MATCH($D231,Matches!L:L,0)))</f>
        <v/>
      </c>
      <c r="Z231" s="15"/>
      <c r="AA231" s="14"/>
    </row>
    <row r="232" spans="2:29" ht="30" customHeight="1" x14ac:dyDescent="0.25">
      <c r="B232" s="8"/>
      <c r="C232" s="8"/>
      <c r="D232" s="8"/>
      <c r="E232" s="8"/>
      <c r="F232" s="26"/>
      <c r="G232" s="12" t="str">
        <f>IF(ISERROR(INDEX(Matches!$E:$E,MATCH($D232,Matches!F:F,0))),"",INDEX(Matches!$E:$E,MATCH($D232,Matches!F:F,0)))</f>
        <v/>
      </c>
      <c r="H232" s="15"/>
      <c r="I232" s="15"/>
      <c r="J232" s="12" t="str">
        <f>IF(ISERROR(INDEX(Matches!$E:$E,MATCH($D232,Matches!G:G,0))),"",INDEX(Matches!$E:$E,MATCH($D232,Matches!G:G,0)))</f>
        <v/>
      </c>
      <c r="K232" s="15"/>
      <c r="L232" s="14"/>
      <c r="M232" s="12" t="str">
        <f>IF(ISERROR(INDEX(Matches!$E:$E,MATCH($D232,Matches!H:H,0))),"",INDEX(Matches!$E:$E,MATCH($D232,Matches!H:H,0)))</f>
        <v/>
      </c>
      <c r="N232" s="15"/>
      <c r="O232" s="14"/>
      <c r="P232" s="12" t="str">
        <f>IF(ISERROR(INDEX(Matches!$E:$E,MATCH($D232,Matches!I:I,0))),"",INDEX(Matches!$E:$E,MATCH($D232,Matches!I:I,0)))</f>
        <v/>
      </c>
      <c r="Q232" s="15"/>
      <c r="R232" s="14"/>
      <c r="S232" s="12" t="str">
        <f>IF(ISERROR(INDEX(Matches!$E:$E,MATCH($D232,Matches!J:J,0))),"",INDEX(Matches!$E:$E,MATCH($D232,Matches!J:J,0)))</f>
        <v/>
      </c>
      <c r="T232" s="15"/>
      <c r="U232" s="14"/>
      <c r="V232" s="12" t="str">
        <f>IF(ISERROR(INDEX(Matches!$E:$E,MATCH($D232,Matches!K:K,0))),"",INDEX(Matches!$E:$E,MATCH($D232,Matches!K:K,0)))</f>
        <v/>
      </c>
      <c r="W232" s="15"/>
      <c r="X232" s="14"/>
      <c r="Y232" s="12" t="str">
        <f>IF(ISERROR(INDEX(Matches!$E:$E,MATCH($D232,Matches!L:L,0))),"",INDEX(Matches!$E:$E,MATCH($D232,Matches!L:L,0)))</f>
        <v/>
      </c>
      <c r="Z232" s="15"/>
      <c r="AA232" s="14"/>
    </row>
    <row r="233" spans="2:29" ht="30" customHeight="1" x14ac:dyDescent="0.25">
      <c r="B233" s="8"/>
      <c r="C233" s="8"/>
      <c r="D233" s="8"/>
      <c r="E233" s="8"/>
      <c r="F233" s="26"/>
      <c r="G233" s="12" t="str">
        <f>IF(ISERROR(INDEX(Matches!$E:$E,MATCH($D233,Matches!F:F,0))),"",INDEX(Matches!$E:$E,MATCH($D233,Matches!F:F,0)))</f>
        <v/>
      </c>
      <c r="H233" s="15"/>
      <c r="I233" s="15"/>
      <c r="J233" s="12" t="str">
        <f>IF(ISERROR(INDEX(Matches!$E:$E,MATCH($D233,Matches!G:G,0))),"",INDEX(Matches!$E:$E,MATCH($D233,Matches!G:G,0)))</f>
        <v/>
      </c>
      <c r="K233" s="15"/>
      <c r="L233" s="14"/>
      <c r="M233" s="12" t="str">
        <f>IF(ISERROR(INDEX(Matches!$E:$E,MATCH($D233,Matches!H:H,0))),"",INDEX(Matches!$E:$E,MATCH($D233,Matches!H:H,0)))</f>
        <v/>
      </c>
      <c r="N233" s="15"/>
      <c r="O233" s="14"/>
      <c r="P233" s="12" t="str">
        <f>IF(ISERROR(INDEX(Matches!$E:$E,MATCH($D233,Matches!I:I,0))),"",INDEX(Matches!$E:$E,MATCH($D233,Matches!I:I,0)))</f>
        <v/>
      </c>
      <c r="Q233" s="15"/>
      <c r="R233" s="14"/>
      <c r="S233" s="12" t="str">
        <f>IF(ISERROR(INDEX(Matches!$E:$E,MATCH($D233,Matches!J:J,0))),"",INDEX(Matches!$E:$E,MATCH($D233,Matches!J:J,0)))</f>
        <v/>
      </c>
      <c r="T233" s="15"/>
      <c r="U233" s="14"/>
      <c r="V233" s="12" t="str">
        <f>IF(ISERROR(INDEX(Matches!$E:$E,MATCH($D233,Matches!K:K,0))),"",INDEX(Matches!$E:$E,MATCH($D233,Matches!K:K,0)))</f>
        <v/>
      </c>
      <c r="W233" s="15"/>
      <c r="X233" s="14"/>
      <c r="Y233" s="12" t="str">
        <f>IF(ISERROR(INDEX(Matches!$E:$E,MATCH($D233,Matches!L:L,0))),"",INDEX(Matches!$E:$E,MATCH($D233,Matches!L:L,0)))</f>
        <v/>
      </c>
      <c r="Z233" s="15"/>
      <c r="AA233" s="14"/>
    </row>
    <row r="234" spans="2:29" ht="30" customHeight="1" x14ac:dyDescent="0.25">
      <c r="B234" s="8"/>
      <c r="C234" s="8"/>
      <c r="D234" s="8"/>
      <c r="E234" s="8"/>
      <c r="F234" s="26"/>
      <c r="G234" s="12" t="str">
        <f>IF(ISERROR(INDEX(Matches!$E:$E,MATCH($D234,Matches!F:F,0))),"",INDEX(Matches!$E:$E,MATCH($D234,Matches!F:F,0)))</f>
        <v/>
      </c>
      <c r="H234" s="15"/>
      <c r="I234" s="15"/>
      <c r="J234" s="12" t="str">
        <f>IF(ISERROR(INDEX(Matches!$E:$E,MATCH($D234,Matches!G:G,0))),"",INDEX(Matches!$E:$E,MATCH($D234,Matches!G:G,0)))</f>
        <v/>
      </c>
      <c r="K234" s="15"/>
      <c r="L234" s="14"/>
      <c r="M234" s="12" t="str">
        <f>IF(ISERROR(INDEX(Matches!$E:$E,MATCH($D234,Matches!H:H,0))),"",INDEX(Matches!$E:$E,MATCH($D234,Matches!H:H,0)))</f>
        <v/>
      </c>
      <c r="N234" s="15"/>
      <c r="O234" s="14"/>
      <c r="P234" s="12" t="str">
        <f>IF(ISERROR(INDEX(Matches!$E:$E,MATCH($D234,Matches!I:I,0))),"",INDEX(Matches!$E:$E,MATCH($D234,Matches!I:I,0)))</f>
        <v/>
      </c>
      <c r="Q234" s="15"/>
      <c r="R234" s="14"/>
      <c r="S234" s="12" t="str">
        <f>IF(ISERROR(INDEX(Matches!$E:$E,MATCH($D234,Matches!J:J,0))),"",INDEX(Matches!$E:$E,MATCH($D234,Matches!J:J,0)))</f>
        <v/>
      </c>
      <c r="T234" s="15"/>
      <c r="U234" s="14"/>
      <c r="V234" s="12" t="str">
        <f>IF(ISERROR(INDEX(Matches!$E:$E,MATCH($D234,Matches!K:K,0))),"",INDEX(Matches!$E:$E,MATCH($D234,Matches!K:K,0)))</f>
        <v/>
      </c>
      <c r="W234" s="15"/>
      <c r="X234" s="14"/>
      <c r="Y234" s="12" t="str">
        <f>IF(ISERROR(INDEX(Matches!$E:$E,MATCH($D234,Matches!L:L,0))),"",INDEX(Matches!$E:$E,MATCH($D234,Matches!L:L,0)))</f>
        <v/>
      </c>
      <c r="Z234" s="15"/>
      <c r="AA234" s="14"/>
    </row>
    <row r="235" spans="2:29" ht="30" customHeight="1" thickBot="1" x14ac:dyDescent="0.3">
      <c r="B235" s="27"/>
      <c r="C235" s="27"/>
      <c r="D235" s="27"/>
      <c r="E235" s="27"/>
      <c r="F235" s="26"/>
      <c r="G235" s="28" t="str">
        <f>IF(ISERROR(INDEX(Matches!$E:$E,MATCH($D235,Matches!F:F,0))),"",INDEX(Matches!$E:$E,MATCH($D235,Matches!F:F,0)))</f>
        <v/>
      </c>
      <c r="H235" s="17"/>
      <c r="I235" s="17"/>
      <c r="J235" s="28" t="str">
        <f>IF(ISERROR(INDEX(Matches!$E:$E,MATCH($D235,Matches!G:G,0))),"",INDEX(Matches!$E:$E,MATCH($D235,Matches!G:G,0)))</f>
        <v/>
      </c>
      <c r="K235" s="17"/>
      <c r="L235" s="29"/>
      <c r="M235" s="28" t="str">
        <f>IF(ISERROR(INDEX(Matches!$E:$E,MATCH($D235,Matches!H:H,0))),"",INDEX(Matches!$E:$E,MATCH($D235,Matches!H:H,0)))</f>
        <v/>
      </c>
      <c r="N235" s="17"/>
      <c r="O235" s="29"/>
      <c r="P235" s="28" t="str">
        <f>IF(ISERROR(INDEX(Matches!$E:$E,MATCH($D235,Matches!I:I,0))),"",INDEX(Matches!$E:$E,MATCH($D235,Matches!I:I,0)))</f>
        <v/>
      </c>
      <c r="Q235" s="17"/>
      <c r="R235" s="29"/>
      <c r="S235" s="28" t="str">
        <f>IF(ISERROR(INDEX(Matches!$E:$E,MATCH($D235,Matches!J:J,0))),"",INDEX(Matches!$E:$E,MATCH($D235,Matches!J:J,0)))</f>
        <v/>
      </c>
      <c r="T235" s="17"/>
      <c r="U235" s="29"/>
      <c r="V235" s="28" t="str">
        <f>IF(ISERROR(INDEX(Matches!$E:$E,MATCH($D235,Matches!K:K,0))),"",INDEX(Matches!$E:$E,MATCH($D235,Matches!K:K,0)))</f>
        <v/>
      </c>
      <c r="W235" s="17"/>
      <c r="X235" s="29"/>
      <c r="Y235" s="28" t="str">
        <f>IF(ISERROR(INDEX(Matches!$E:$E,MATCH($D235,Matches!L:L,0))),"",INDEX(Matches!$E:$E,MATCH($D235,Matches!L:L,0)))</f>
        <v/>
      </c>
      <c r="Z235" s="17"/>
      <c r="AA235" s="29"/>
    </row>
    <row r="236" spans="2:29" ht="30" customHeight="1" thickTop="1" x14ac:dyDescent="0.25">
      <c r="B236" s="30"/>
      <c r="C236" s="30"/>
      <c r="D236" s="30"/>
      <c r="E236" s="30"/>
      <c r="F236" s="31" t="s">
        <v>372</v>
      </c>
      <c r="G236" s="32" t="str">
        <f>IF(SUM(G225:G235)=0,"",SUM(G225:G235))</f>
        <v/>
      </c>
      <c r="H236" s="33"/>
      <c r="I236" s="33"/>
      <c r="J236" s="32" t="str">
        <f>IF(SUM(J225:J235)=0,"",SUM(J225:J235))</f>
        <v/>
      </c>
      <c r="K236" s="33"/>
      <c r="L236" s="34"/>
      <c r="M236" s="32" t="str">
        <f>IF(SUM(M225:M235)=0,"",SUM(M225:M235))</f>
        <v/>
      </c>
      <c r="N236" s="33"/>
      <c r="O236" s="34"/>
      <c r="P236" s="32" t="str">
        <f>IF(SUM(P225:P235)=0,"",SUM(P225:P235))</f>
        <v/>
      </c>
      <c r="Q236" s="33"/>
      <c r="R236" s="34"/>
      <c r="S236" s="32" t="str">
        <f>IF(SUM(S225:S235)=0,"",SUM(S225:S235))</f>
        <v/>
      </c>
      <c r="T236" s="33"/>
      <c r="U236" s="34"/>
      <c r="V236" s="32" t="str">
        <f>IF(SUM(V225:V235)=0,"",SUM(V225:V235))</f>
        <v/>
      </c>
      <c r="W236" s="33"/>
      <c r="X236" s="34"/>
      <c r="Y236" s="32" t="str">
        <f>IF(SUM(Y225:Y235)=0,"",SUM(Y225:Y235))</f>
        <v/>
      </c>
      <c r="Z236" s="33"/>
      <c r="AA236" s="34"/>
      <c r="AB236" s="2">
        <f>SUM(G236:AA236)</f>
        <v>0</v>
      </c>
    </row>
    <row r="237" spans="2:29" ht="30" customHeight="1" x14ac:dyDescent="0.25">
      <c r="B237" s="21"/>
      <c r="C237" s="21"/>
      <c r="D237" s="21"/>
      <c r="E237" s="21"/>
      <c r="F237" s="22" t="s">
        <v>375</v>
      </c>
      <c r="G237" s="12"/>
      <c r="H237" s="15"/>
      <c r="I237" s="15" t="str">
        <f>IF(SUM(I225:I227)=0,"",SUM(I225:I227))</f>
        <v/>
      </c>
      <c r="J237" s="12"/>
      <c r="K237" s="15"/>
      <c r="L237" s="15" t="str">
        <f>IF(SUM(L225:L227)=0,"",SUM(L225:L227))</f>
        <v/>
      </c>
      <c r="M237" s="12"/>
      <c r="N237" s="15"/>
      <c r="O237" s="15" t="str">
        <f>IF(SUM(O225:O227)=0,"",SUM(O225:O227))</f>
        <v/>
      </c>
      <c r="P237" s="12"/>
      <c r="Q237" s="15"/>
      <c r="R237" s="15" t="str">
        <f>IF(SUM(R225:R227)=0,"",SUM(R225:R227))</f>
        <v/>
      </c>
      <c r="S237" s="12"/>
      <c r="T237" s="15"/>
      <c r="U237" s="15" t="str">
        <f>IF(SUM(U225:U227)=0,"",SUM(U225:U227))</f>
        <v/>
      </c>
      <c r="V237" s="12"/>
      <c r="W237" s="15"/>
      <c r="X237" s="15" t="str">
        <f>IF(SUM(X225:X227)=0,"",SUM(X225:X227))</f>
        <v/>
      </c>
      <c r="Y237" s="12"/>
      <c r="Z237" s="15"/>
      <c r="AA237" s="15" t="str">
        <f>IF(SUM(AA225:AA227)=0,"",SUM(AA225:AA227))</f>
        <v/>
      </c>
      <c r="AB237" s="2">
        <f>SUM(G237:AA237)</f>
        <v>0</v>
      </c>
      <c r="AC237" s="3">
        <f>INT(SUM(G237:AA237)/3)</f>
        <v>0</v>
      </c>
    </row>
    <row r="238" spans="2:29" ht="30" customHeight="1" thickBot="1" x14ac:dyDescent="0.3">
      <c r="B238" s="21"/>
      <c r="C238" s="21"/>
      <c r="D238" s="21"/>
      <c r="E238" s="21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2"/>
    </row>
    <row r="239" spans="2:29" ht="30" customHeight="1" x14ac:dyDescent="0.25">
      <c r="B239" s="21"/>
      <c r="C239" s="21"/>
      <c r="D239" s="21"/>
      <c r="E239" s="21"/>
      <c r="F239" s="18"/>
      <c r="G239" s="124">
        <f>IF((AB236-AC237)&lt;0,0,AB236-AC237)</f>
        <v>0</v>
      </c>
      <c r="H239" s="125"/>
      <c r="I239" s="126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"/>
    </row>
    <row r="240" spans="2:29" ht="30" customHeight="1" thickBot="1" x14ac:dyDescent="0.3">
      <c r="B240" s="21"/>
      <c r="C240" s="21"/>
      <c r="D240" s="21"/>
      <c r="E240" s="21"/>
      <c r="F240" s="18"/>
      <c r="G240" s="127"/>
      <c r="H240" s="128"/>
      <c r="I240" s="12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"/>
    </row>
    <row r="241" spans="1:27" ht="30" customHeight="1" x14ac:dyDescent="0.25">
      <c r="B241" s="21"/>
      <c r="C241" s="21"/>
      <c r="D241" s="21"/>
      <c r="E241" s="21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30" customHeight="1" x14ac:dyDescent="0.25">
      <c r="B242" s="21"/>
      <c r="C242" s="21"/>
      <c r="D242" s="21"/>
      <c r="E242" s="21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50.1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95" customHeight="1" x14ac:dyDescent="0.25">
      <c r="B244" s="130" t="str">
        <f>INDEX(Fixtures!$F:$F,MATCH(A245,Fixtures!$A:$A,0))</f>
        <v>MURDER ON ZIDANE'S FLOOR</v>
      </c>
      <c r="C244" s="131"/>
      <c r="D244" s="132"/>
      <c r="E244" s="136" t="str">
        <f>INDEX(Owners!$A:$A,MATCH(B244,Owners!$B:$B,0))</f>
        <v>Rob Emmison</v>
      </c>
      <c r="F244" s="137"/>
      <c r="G244" s="123" t="s">
        <v>390</v>
      </c>
      <c r="H244" s="123"/>
      <c r="I244" s="123"/>
      <c r="J244" s="123" t="s">
        <v>391</v>
      </c>
      <c r="K244" s="123"/>
      <c r="L244" s="123"/>
      <c r="M244" s="123" t="s">
        <v>392</v>
      </c>
      <c r="N244" s="123"/>
      <c r="O244" s="123"/>
      <c r="P244" s="123" t="s">
        <v>393</v>
      </c>
      <c r="Q244" s="123"/>
      <c r="R244" s="123"/>
      <c r="S244" s="123" t="s">
        <v>394</v>
      </c>
      <c r="T244" s="123"/>
      <c r="U244" s="123"/>
      <c r="V244" s="123" t="s">
        <v>395</v>
      </c>
      <c r="W244" s="123"/>
      <c r="X244" s="123"/>
      <c r="Y244" s="123" t="s">
        <v>396</v>
      </c>
      <c r="Z244" s="123"/>
      <c r="AA244" s="123"/>
    </row>
    <row r="245" spans="1:27" ht="24.95" customHeight="1" x14ac:dyDescent="0.25">
      <c r="A245" s="3">
        <f>A4+5</f>
        <v>23</v>
      </c>
      <c r="B245" s="133"/>
      <c r="C245" s="134"/>
      <c r="D245" s="135"/>
      <c r="E245" s="138"/>
      <c r="F245" s="139"/>
      <c r="G245" s="4" t="s">
        <v>372</v>
      </c>
      <c r="H245" s="5" t="s">
        <v>397</v>
      </c>
      <c r="I245" s="6" t="s">
        <v>375</v>
      </c>
      <c r="J245" s="4" t="s">
        <v>372</v>
      </c>
      <c r="K245" s="5" t="s">
        <v>397</v>
      </c>
      <c r="L245" s="7" t="s">
        <v>375</v>
      </c>
      <c r="M245" s="4" t="s">
        <v>372</v>
      </c>
      <c r="N245" s="5" t="s">
        <v>397</v>
      </c>
      <c r="O245" s="7" t="s">
        <v>375</v>
      </c>
      <c r="P245" s="4" t="s">
        <v>372</v>
      </c>
      <c r="Q245" s="5" t="s">
        <v>397</v>
      </c>
      <c r="R245" s="7" t="s">
        <v>375</v>
      </c>
      <c r="S245" s="4" t="s">
        <v>372</v>
      </c>
      <c r="T245" s="5" t="s">
        <v>397</v>
      </c>
      <c r="U245" s="7" t="s">
        <v>375</v>
      </c>
      <c r="V245" s="4" t="s">
        <v>372</v>
      </c>
      <c r="W245" s="5" t="s">
        <v>397</v>
      </c>
      <c r="X245" s="7" t="s">
        <v>375</v>
      </c>
      <c r="Y245" s="4" t="s">
        <v>372</v>
      </c>
      <c r="Z245" s="5" t="s">
        <v>397</v>
      </c>
      <c r="AA245" s="7" t="s">
        <v>375</v>
      </c>
    </row>
    <row r="246" spans="1:27" ht="30" customHeight="1" x14ac:dyDescent="0.25">
      <c r="B246" s="8"/>
      <c r="C246" s="8"/>
      <c r="D246" s="8"/>
      <c r="E246" s="85"/>
      <c r="F246" s="26"/>
      <c r="G246" s="9" t="str">
        <f>IF(ISERROR(INDEX(Matches!$E:$E,MATCH($D246,Matches!F:F,0))),"",INDEX(Matches!$E:$E,MATCH($D246,Matches!F:F,0)))</f>
        <v/>
      </c>
      <c r="H246" s="10" t="s">
        <v>397</v>
      </c>
      <c r="I246" s="11" t="str">
        <f>IF(ISERROR(INDEX(Matches!$E:$E,MATCH($D246,Matches!F:F,0))),"",INDEX(Matches!$E:$E,MATCH($D246,Matches!F:F,0)))</f>
        <v/>
      </c>
      <c r="J246" s="12" t="str">
        <f>IF(ISERROR(INDEX(Matches!$E:$E,MATCH($D246,Matches!G:G,0))),"",INDEX(Matches!$E:$E,MATCH($D246,Matches!G:G,0)))</f>
        <v/>
      </c>
      <c r="K246" s="13" t="s">
        <v>397</v>
      </c>
      <c r="L246" s="14" t="str">
        <f>IF(ISERROR(INDEX(Matches!$E:$E,MATCH($D246,Matches!G:G,0))),"",INDEX(Matches!$E:$E,MATCH($D246,Matches!G:G,0)))</f>
        <v/>
      </c>
      <c r="M246" s="12" t="str">
        <f>IF(ISERROR(INDEX(Matches!$E:$E,MATCH($D246,Matches!H:H,0))),"",INDEX(Matches!$E:$E,MATCH($D246,Matches!H:H,0)))</f>
        <v/>
      </c>
      <c r="N246" s="13" t="s">
        <v>397</v>
      </c>
      <c r="O246" s="14" t="str">
        <f>IF(ISERROR(INDEX(Matches!$E:$E,MATCH($D246,Matches!H:H,0))),"",INDEX(Matches!$E:$E,MATCH($D246,Matches!H:H,0)))</f>
        <v/>
      </c>
      <c r="P246" s="12" t="str">
        <f>IF(ISERROR(INDEX(Matches!$E:$E,MATCH($D246,Matches!I:I,0))),"",INDEX(Matches!$E:$E,MATCH($D246,Matches!I:I,0)))</f>
        <v/>
      </c>
      <c r="Q246" s="13" t="s">
        <v>397</v>
      </c>
      <c r="R246" s="14" t="str">
        <f>IF(ISERROR(INDEX(Matches!$E:$E,MATCH($D246,Matches!I:I,0))),"",INDEX(Matches!$E:$E,MATCH($D246,Matches!I:I,0)))</f>
        <v/>
      </c>
      <c r="S246" s="12" t="str">
        <f>IF(ISERROR(INDEX(Matches!$E:$E,MATCH($D246,Matches!J:J,0))),"",INDEX(Matches!$E:$E,MATCH($D246,Matches!J:J,0)))</f>
        <v/>
      </c>
      <c r="T246" s="13" t="s">
        <v>397</v>
      </c>
      <c r="U246" s="14" t="str">
        <f>IF(ISERROR(INDEX(Matches!$E:$E,MATCH($D246,Matches!J:J,0))),"",INDEX(Matches!$E:$E,MATCH($D246,Matches!J:J,0)))</f>
        <v/>
      </c>
      <c r="V246" s="12" t="str">
        <f>IF(ISERROR(INDEX(Matches!$E:$E,MATCH($D246,Matches!K:K,0))),"",INDEX(Matches!$E:$E,MATCH($D246,Matches!K:K,0)))</f>
        <v/>
      </c>
      <c r="W246" s="13" t="s">
        <v>397</v>
      </c>
      <c r="X246" s="14" t="str">
        <f>IF(ISERROR(INDEX(Matches!$E:$E,MATCH($D246,Matches!K:K,0))),"",INDEX(Matches!$E:$E,MATCH($D246,Matches!K:K,0)))</f>
        <v/>
      </c>
      <c r="Y246" s="12" t="str">
        <f>IF(ISERROR(INDEX(Matches!$E:$E,MATCH($D246,Matches!L:L,0))),"",INDEX(Matches!$E:$E,MATCH($D246,Matches!L:L,0)))</f>
        <v/>
      </c>
      <c r="Z246" s="13" t="s">
        <v>397</v>
      </c>
      <c r="AA246" s="14" t="str">
        <f>IF(ISERROR(INDEX(Matches!$E:$E,MATCH($D246,Matches!L:L,0))),"",INDEX(Matches!$E:$E,MATCH($D246,Matches!L:L,0)))</f>
        <v/>
      </c>
    </row>
    <row r="247" spans="1:27" ht="30" customHeight="1" x14ac:dyDescent="0.25">
      <c r="B247" s="8"/>
      <c r="C247" s="8"/>
      <c r="D247" s="8"/>
      <c r="E247" s="20"/>
      <c r="F247" s="26"/>
      <c r="G247" s="12" t="str">
        <f>IF(ISERROR(INDEX(Matches!$E:$E,MATCH($D247,Matches!F:F,0))),"",INDEX(Matches!$E:$E,MATCH($D247,Matches!F:F,0)))</f>
        <v/>
      </c>
      <c r="H247" s="13" t="s">
        <v>397</v>
      </c>
      <c r="I247" s="15" t="str">
        <f>IF(ISERROR(INDEX(Matches!$E:$E,MATCH($D247,Matches!F:F,0))),"",INDEX(Matches!$E:$E,MATCH($D247,Matches!F:F,0)))</f>
        <v/>
      </c>
      <c r="J247" s="12" t="str">
        <f>IF(ISERROR(INDEX(Matches!$E:$E,MATCH($D247,Matches!G:G,0))),"",INDEX(Matches!$E:$E,MATCH($D247,Matches!G:G,0)))</f>
        <v/>
      </c>
      <c r="K247" s="13" t="s">
        <v>397</v>
      </c>
      <c r="L247" s="14" t="str">
        <f>IF(ISERROR(INDEX(Matches!$E:$E,MATCH($D247,Matches!G:G,0))),"",INDEX(Matches!$E:$E,MATCH($D247,Matches!G:G,0)))</f>
        <v/>
      </c>
      <c r="M247" s="12" t="str">
        <f>IF(ISERROR(INDEX(Matches!$E:$E,MATCH($D247,Matches!H:H,0))),"",INDEX(Matches!$E:$E,MATCH($D247,Matches!H:H,0)))</f>
        <v/>
      </c>
      <c r="N247" s="13" t="s">
        <v>397</v>
      </c>
      <c r="O247" s="14" t="str">
        <f>IF(ISERROR(INDEX(Matches!$E:$E,MATCH($D247,Matches!H:H,0))),"",INDEX(Matches!$E:$E,MATCH($D247,Matches!H:H,0)))</f>
        <v/>
      </c>
      <c r="P247" s="12" t="str">
        <f>IF(ISERROR(INDEX(Matches!$E:$E,MATCH($D247,Matches!I:I,0))),"",INDEX(Matches!$E:$E,MATCH($D247,Matches!I:I,0)))</f>
        <v/>
      </c>
      <c r="Q247" s="13" t="s">
        <v>397</v>
      </c>
      <c r="R247" s="14" t="str">
        <f>IF(ISERROR(INDEX(Matches!$E:$E,MATCH($D247,Matches!I:I,0))),"",INDEX(Matches!$E:$E,MATCH($D247,Matches!I:I,0)))</f>
        <v/>
      </c>
      <c r="S247" s="12" t="str">
        <f>IF(ISERROR(INDEX(Matches!$E:$E,MATCH($D247,Matches!J:J,0))),"",INDEX(Matches!$E:$E,MATCH($D247,Matches!J:J,0)))</f>
        <v/>
      </c>
      <c r="T247" s="13" t="s">
        <v>397</v>
      </c>
      <c r="U247" s="14" t="str">
        <f>IF(ISERROR(INDEX(Matches!$E:$E,MATCH($D247,Matches!J:J,0))),"",INDEX(Matches!$E:$E,MATCH($D247,Matches!J:J,0)))</f>
        <v/>
      </c>
      <c r="V247" s="12" t="str">
        <f>IF(ISERROR(INDEX(Matches!$E:$E,MATCH($D247,Matches!K:K,0))),"",INDEX(Matches!$E:$E,MATCH($D247,Matches!K:K,0)))</f>
        <v/>
      </c>
      <c r="W247" s="13" t="s">
        <v>397</v>
      </c>
      <c r="X247" s="14" t="str">
        <f>IF(ISERROR(INDEX(Matches!$E:$E,MATCH($D247,Matches!K:K,0))),"",INDEX(Matches!$E:$E,MATCH($D247,Matches!K:K,0)))</f>
        <v/>
      </c>
      <c r="Y247" s="12" t="str">
        <f>IF(ISERROR(INDEX(Matches!$E:$E,MATCH($D247,Matches!L:L,0))),"",INDEX(Matches!$E:$E,MATCH($D247,Matches!L:L,0)))</f>
        <v/>
      </c>
      <c r="Z247" s="13" t="s">
        <v>397</v>
      </c>
      <c r="AA247" s="14" t="str">
        <f>IF(ISERROR(INDEX(Matches!$E:$E,MATCH($D247,Matches!L:L,0))),"",INDEX(Matches!$E:$E,MATCH($D247,Matches!L:L,0)))</f>
        <v/>
      </c>
    </row>
    <row r="248" spans="1:27" ht="30" customHeight="1" x14ac:dyDescent="0.25">
      <c r="B248" s="8"/>
      <c r="C248" s="8"/>
      <c r="D248" s="8"/>
      <c r="E248" s="20"/>
      <c r="F248" s="26"/>
      <c r="G248" s="12" t="str">
        <f>IF(ISERROR(INDEX(Matches!$E:$E,MATCH($D248,Matches!F:F,0))),"",INDEX(Matches!$E:$E,MATCH($D248,Matches!F:F,0)))</f>
        <v/>
      </c>
      <c r="H248" s="13" t="s">
        <v>397</v>
      </c>
      <c r="I248" s="15" t="str">
        <f>IF(ISERROR(INDEX(Matches!$E:$E,MATCH($D248,Matches!F:F,0))),"",INDEX(Matches!$E:$E,MATCH($D248,Matches!F:F,0)))</f>
        <v/>
      </c>
      <c r="J248" s="12" t="str">
        <f>IF(ISERROR(INDEX(Matches!$E:$E,MATCH($D248,Matches!G:G,0))),"",INDEX(Matches!$E:$E,MATCH($D248,Matches!G:G,0)))</f>
        <v/>
      </c>
      <c r="K248" s="13" t="s">
        <v>397</v>
      </c>
      <c r="L248" s="14" t="str">
        <f>IF(ISERROR(INDEX(Matches!$E:$E,MATCH($D248,Matches!G:G,0))),"",INDEX(Matches!$E:$E,MATCH($D248,Matches!G:G,0)))</f>
        <v/>
      </c>
      <c r="M248" s="12" t="str">
        <f>IF(ISERROR(INDEX(Matches!$E:$E,MATCH($D248,Matches!H:H,0))),"",INDEX(Matches!$E:$E,MATCH($D248,Matches!H:H,0)))</f>
        <v/>
      </c>
      <c r="N248" s="13" t="s">
        <v>397</v>
      </c>
      <c r="O248" s="14" t="str">
        <f>IF(ISERROR(INDEX(Matches!$E:$E,MATCH($D248,Matches!H:H,0))),"",INDEX(Matches!$E:$E,MATCH($D248,Matches!H:H,0)))</f>
        <v/>
      </c>
      <c r="P248" s="12" t="str">
        <f>IF(ISERROR(INDEX(Matches!$E:$E,MATCH($D248,Matches!I:I,0))),"",INDEX(Matches!$E:$E,MATCH($D248,Matches!I:I,0)))</f>
        <v/>
      </c>
      <c r="Q248" s="13" t="s">
        <v>397</v>
      </c>
      <c r="R248" s="14" t="str">
        <f>IF(ISERROR(INDEX(Matches!$E:$E,MATCH($D248,Matches!I:I,0))),"",INDEX(Matches!$E:$E,MATCH($D248,Matches!I:I,0)))</f>
        <v/>
      </c>
      <c r="S248" s="12" t="str">
        <f>IF(ISERROR(INDEX(Matches!$E:$E,MATCH($D248,Matches!J:J,0))),"",INDEX(Matches!$E:$E,MATCH($D248,Matches!J:J,0)))</f>
        <v/>
      </c>
      <c r="T248" s="13" t="s">
        <v>397</v>
      </c>
      <c r="U248" s="14" t="str">
        <f>IF(ISERROR(INDEX(Matches!$E:$E,MATCH($D248,Matches!J:J,0))),"",INDEX(Matches!$E:$E,MATCH($D248,Matches!J:J,0)))</f>
        <v/>
      </c>
      <c r="V248" s="12" t="str">
        <f>IF(ISERROR(INDEX(Matches!$E:$E,MATCH($D248,Matches!K:K,0))),"",INDEX(Matches!$E:$E,MATCH($D248,Matches!K:K,0)))</f>
        <v/>
      </c>
      <c r="W248" s="13" t="s">
        <v>397</v>
      </c>
      <c r="X248" s="14" t="str">
        <f>IF(ISERROR(INDEX(Matches!$E:$E,MATCH($D248,Matches!K:K,0))),"",INDEX(Matches!$E:$E,MATCH($D248,Matches!K:K,0)))</f>
        <v/>
      </c>
      <c r="Y248" s="12" t="str">
        <f>IF(ISERROR(INDEX(Matches!$E:$E,MATCH($D248,Matches!L:L,0))),"",INDEX(Matches!$E:$E,MATCH($D248,Matches!L:L,0)))</f>
        <v/>
      </c>
      <c r="Z248" s="13" t="s">
        <v>397</v>
      </c>
      <c r="AA248" s="14" t="str">
        <f>IF(ISERROR(INDEX(Matches!$E:$E,MATCH($D248,Matches!L:L,0))),"",INDEX(Matches!$E:$E,MATCH($D248,Matches!L:L,0)))</f>
        <v/>
      </c>
    </row>
    <row r="249" spans="1:27" ht="30" customHeight="1" x14ac:dyDescent="0.25">
      <c r="B249" s="8"/>
      <c r="C249" s="8"/>
      <c r="D249" s="8"/>
      <c r="E249" s="20"/>
      <c r="F249" s="26"/>
      <c r="G249" s="12" t="str">
        <f>IF(ISERROR(INDEX(Matches!$E:$E,MATCH($D249,Matches!F:F,0))),"",INDEX(Matches!$E:$E,MATCH($D249,Matches!F:F,0)))</f>
        <v/>
      </c>
      <c r="H249" s="15"/>
      <c r="I249" s="15"/>
      <c r="J249" s="12" t="str">
        <f>IF(ISERROR(INDEX(Matches!$E:$E,MATCH($D249,Matches!G:G,0))),"",INDEX(Matches!$E:$E,MATCH($D249,Matches!G:G,0)))</f>
        <v/>
      </c>
      <c r="K249" s="15"/>
      <c r="L249" s="14"/>
      <c r="M249" s="12" t="str">
        <f>IF(ISERROR(INDEX(Matches!$E:$E,MATCH($D249,Matches!H:H,0))),"",INDEX(Matches!$E:$E,MATCH($D249,Matches!H:H,0)))</f>
        <v/>
      </c>
      <c r="N249" s="15"/>
      <c r="O249" s="14"/>
      <c r="P249" s="12" t="str">
        <f>IF(ISERROR(INDEX(Matches!$E:$E,MATCH($D249,Matches!I:I,0))),"",INDEX(Matches!$E:$E,MATCH($D249,Matches!I:I,0)))</f>
        <v/>
      </c>
      <c r="Q249" s="15"/>
      <c r="R249" s="14"/>
      <c r="S249" s="12" t="str">
        <f>IF(ISERROR(INDEX(Matches!$E:$E,MATCH($D249,Matches!J:J,0))),"",INDEX(Matches!$E:$E,MATCH($D249,Matches!J:J,0)))</f>
        <v/>
      </c>
      <c r="T249" s="15"/>
      <c r="U249" s="14"/>
      <c r="V249" s="12" t="str">
        <f>IF(ISERROR(INDEX(Matches!$E:$E,MATCH($D249,Matches!K:K,0))),"",INDEX(Matches!$E:$E,MATCH($D249,Matches!K:K,0)))</f>
        <v/>
      </c>
      <c r="W249" s="15"/>
      <c r="X249" s="14"/>
      <c r="Y249" s="12" t="str">
        <f>IF(ISERROR(INDEX(Matches!$E:$E,MATCH($D249,Matches!L:L,0))),"",INDEX(Matches!$E:$E,MATCH($D249,Matches!L:L,0)))</f>
        <v/>
      </c>
      <c r="Z249" s="15"/>
      <c r="AA249" s="14"/>
    </row>
    <row r="250" spans="1:27" ht="30" customHeight="1" x14ac:dyDescent="0.25">
      <c r="B250" s="8"/>
      <c r="C250" s="8"/>
      <c r="D250" s="8"/>
      <c r="E250" s="20"/>
      <c r="F250" s="26"/>
      <c r="G250" s="12" t="str">
        <f>IF(ISERROR(INDEX(Matches!$E:$E,MATCH($D250,Matches!F:F,0))),"",INDEX(Matches!$E:$E,MATCH($D250,Matches!F:F,0)))</f>
        <v/>
      </c>
      <c r="H250" s="15"/>
      <c r="I250" s="15"/>
      <c r="J250" s="12" t="str">
        <f>IF(ISERROR(INDEX(Matches!$E:$E,MATCH($D250,Matches!G:G,0))),"",INDEX(Matches!$E:$E,MATCH($D250,Matches!G:G,0)))</f>
        <v/>
      </c>
      <c r="K250" s="15"/>
      <c r="L250" s="14"/>
      <c r="M250" s="12" t="str">
        <f>IF(ISERROR(INDEX(Matches!$E:$E,MATCH($D250,Matches!H:H,0))),"",INDEX(Matches!$E:$E,MATCH($D250,Matches!H:H,0)))</f>
        <v/>
      </c>
      <c r="N250" s="15"/>
      <c r="O250" s="14"/>
      <c r="P250" s="12" t="str">
        <f>IF(ISERROR(INDEX(Matches!$E:$E,MATCH($D250,Matches!I:I,0))),"",INDEX(Matches!$E:$E,MATCH($D250,Matches!I:I,0)))</f>
        <v/>
      </c>
      <c r="Q250" s="15"/>
      <c r="R250" s="14"/>
      <c r="S250" s="12" t="str">
        <f>IF(ISERROR(INDEX(Matches!$E:$E,MATCH($D250,Matches!J:J,0))),"",INDEX(Matches!$E:$E,MATCH($D250,Matches!J:J,0)))</f>
        <v/>
      </c>
      <c r="T250" s="15"/>
      <c r="U250" s="14"/>
      <c r="V250" s="12" t="str">
        <f>IF(ISERROR(INDEX(Matches!$E:$E,MATCH($D250,Matches!K:K,0))),"",INDEX(Matches!$E:$E,MATCH($D250,Matches!K:K,0)))</f>
        <v/>
      </c>
      <c r="W250" s="15"/>
      <c r="X250" s="14"/>
      <c r="Y250" s="12" t="str">
        <f>IF(ISERROR(INDEX(Matches!$E:$E,MATCH($D250,Matches!L:L,0))),"",INDEX(Matches!$E:$E,MATCH($D250,Matches!L:L,0)))</f>
        <v/>
      </c>
      <c r="Z250" s="15"/>
      <c r="AA250" s="14"/>
    </row>
    <row r="251" spans="1:27" ht="30" customHeight="1" x14ac:dyDescent="0.25">
      <c r="B251" s="8"/>
      <c r="C251" s="8"/>
      <c r="D251" s="8"/>
      <c r="E251" s="20"/>
      <c r="F251" s="26"/>
      <c r="G251" s="12" t="str">
        <f>IF(ISERROR(INDEX(Matches!$E:$E,MATCH($D251,Matches!F:F,0))),"",INDEX(Matches!$E:$E,MATCH($D251,Matches!F:F,0)))</f>
        <v/>
      </c>
      <c r="H251" s="15"/>
      <c r="I251" s="15"/>
      <c r="J251" s="12" t="str">
        <f>IF(ISERROR(INDEX(Matches!$E:$E,MATCH($D251,Matches!G:G,0))),"",INDEX(Matches!$E:$E,MATCH($D251,Matches!G:G,0)))</f>
        <v/>
      </c>
      <c r="K251" s="15"/>
      <c r="L251" s="14"/>
      <c r="M251" s="12" t="str">
        <f>IF(ISERROR(INDEX(Matches!$E:$E,MATCH($D251,Matches!H:H,0))),"",INDEX(Matches!$E:$E,MATCH($D251,Matches!H:H,0)))</f>
        <v/>
      </c>
      <c r="N251" s="15"/>
      <c r="O251" s="14"/>
      <c r="P251" s="12" t="str">
        <f>IF(ISERROR(INDEX(Matches!$E:$E,MATCH($D251,Matches!I:I,0))),"",INDEX(Matches!$E:$E,MATCH($D251,Matches!I:I,0)))</f>
        <v/>
      </c>
      <c r="Q251" s="15"/>
      <c r="R251" s="14"/>
      <c r="S251" s="12" t="str">
        <f>IF(ISERROR(INDEX(Matches!$E:$E,MATCH($D251,Matches!J:J,0))),"",INDEX(Matches!$E:$E,MATCH($D251,Matches!J:J,0)))</f>
        <v/>
      </c>
      <c r="T251" s="15"/>
      <c r="U251" s="14"/>
      <c r="V251" s="12" t="str">
        <f>IF(ISERROR(INDEX(Matches!$E:$E,MATCH($D251,Matches!K:K,0))),"",INDEX(Matches!$E:$E,MATCH($D251,Matches!K:K,0)))</f>
        <v/>
      </c>
      <c r="W251" s="15"/>
      <c r="X251" s="14"/>
      <c r="Y251" s="12" t="str">
        <f>IF(ISERROR(INDEX(Matches!$E:$E,MATCH($D251,Matches!L:L,0))),"",INDEX(Matches!$E:$E,MATCH($D251,Matches!L:L,0)))</f>
        <v/>
      </c>
      <c r="Z251" s="15"/>
      <c r="AA251" s="14"/>
    </row>
    <row r="252" spans="1:27" ht="30" customHeight="1" x14ac:dyDescent="0.25">
      <c r="B252" s="8"/>
      <c r="C252" s="8"/>
      <c r="D252" s="8"/>
      <c r="E252" s="20"/>
      <c r="F252" s="26"/>
      <c r="G252" s="12" t="str">
        <f>IF(ISERROR(INDEX(Matches!$E:$E,MATCH($D252,Matches!F:F,0))),"",INDEX(Matches!$E:$E,MATCH($D252,Matches!F:F,0)))</f>
        <v/>
      </c>
      <c r="H252" s="15"/>
      <c r="I252" s="15"/>
      <c r="J252" s="12" t="str">
        <f>IF(ISERROR(INDEX(Matches!$E:$E,MATCH($D252,Matches!G:G,0))),"",INDEX(Matches!$E:$E,MATCH($D252,Matches!G:G,0)))</f>
        <v/>
      </c>
      <c r="K252" s="15"/>
      <c r="L252" s="14"/>
      <c r="M252" s="12" t="str">
        <f>IF(ISERROR(INDEX(Matches!$E:$E,MATCH($D252,Matches!H:H,0))),"",INDEX(Matches!$E:$E,MATCH($D252,Matches!H:H,0)))</f>
        <v/>
      </c>
      <c r="N252" s="15"/>
      <c r="O252" s="14"/>
      <c r="P252" s="12" t="str">
        <f>IF(ISERROR(INDEX(Matches!$E:$E,MATCH($D252,Matches!I:I,0))),"",INDEX(Matches!$E:$E,MATCH($D252,Matches!I:I,0)))</f>
        <v/>
      </c>
      <c r="Q252" s="15"/>
      <c r="R252" s="14"/>
      <c r="S252" s="12" t="str">
        <f>IF(ISERROR(INDEX(Matches!$E:$E,MATCH($D252,Matches!J:J,0))),"",INDEX(Matches!$E:$E,MATCH($D252,Matches!J:J,0)))</f>
        <v/>
      </c>
      <c r="T252" s="15"/>
      <c r="U252" s="14"/>
      <c r="V252" s="12" t="str">
        <f>IF(ISERROR(INDEX(Matches!$E:$E,MATCH($D252,Matches!K:K,0))),"",INDEX(Matches!$E:$E,MATCH($D252,Matches!K:K,0)))</f>
        <v/>
      </c>
      <c r="W252" s="15"/>
      <c r="X252" s="14"/>
      <c r="Y252" s="12" t="str">
        <f>IF(ISERROR(INDEX(Matches!$E:$E,MATCH($D252,Matches!L:L,0))),"",INDEX(Matches!$E:$E,MATCH($D252,Matches!L:L,0)))</f>
        <v/>
      </c>
      <c r="Z252" s="15"/>
      <c r="AA252" s="14"/>
    </row>
    <row r="253" spans="1:27" ht="30" customHeight="1" x14ac:dyDescent="0.25">
      <c r="B253" s="8"/>
      <c r="C253" s="8"/>
      <c r="D253" s="8"/>
      <c r="E253" s="20"/>
      <c r="F253" s="26"/>
      <c r="G253" s="12" t="str">
        <f>IF(ISERROR(INDEX(Matches!$E:$E,MATCH($D253,Matches!F:F,0))),"",INDEX(Matches!$E:$E,MATCH($D253,Matches!F:F,0)))</f>
        <v/>
      </c>
      <c r="H253" s="15"/>
      <c r="I253" s="15"/>
      <c r="J253" s="12" t="str">
        <f>IF(ISERROR(INDEX(Matches!$E:$E,MATCH($D253,Matches!G:G,0))),"",INDEX(Matches!$E:$E,MATCH($D253,Matches!G:G,0)))</f>
        <v/>
      </c>
      <c r="K253" s="15"/>
      <c r="L253" s="14"/>
      <c r="M253" s="12" t="str">
        <f>IF(ISERROR(INDEX(Matches!$E:$E,MATCH($D253,Matches!H:H,0))),"",INDEX(Matches!$E:$E,MATCH($D253,Matches!H:H,0)))</f>
        <v/>
      </c>
      <c r="N253" s="15"/>
      <c r="O253" s="14"/>
      <c r="P253" s="12" t="str">
        <f>IF(ISERROR(INDEX(Matches!$E:$E,MATCH($D253,Matches!I:I,0))),"",INDEX(Matches!$E:$E,MATCH($D253,Matches!I:I,0)))</f>
        <v/>
      </c>
      <c r="Q253" s="15"/>
      <c r="R253" s="14"/>
      <c r="S253" s="12" t="str">
        <f>IF(ISERROR(INDEX(Matches!$E:$E,MATCH($D253,Matches!J:J,0))),"",INDEX(Matches!$E:$E,MATCH($D253,Matches!J:J,0)))</f>
        <v/>
      </c>
      <c r="T253" s="15"/>
      <c r="U253" s="14"/>
      <c r="V253" s="12" t="str">
        <f>IF(ISERROR(INDEX(Matches!$E:$E,MATCH($D253,Matches!K:K,0))),"",INDEX(Matches!$E:$E,MATCH($D253,Matches!K:K,0)))</f>
        <v/>
      </c>
      <c r="W253" s="15"/>
      <c r="X253" s="14"/>
      <c r="Y253" s="12" t="str">
        <f>IF(ISERROR(INDEX(Matches!$E:$E,MATCH($D253,Matches!L:L,0))),"",INDEX(Matches!$E:$E,MATCH($D253,Matches!L:L,0)))</f>
        <v/>
      </c>
      <c r="Z253" s="15"/>
      <c r="AA253" s="14"/>
    </row>
    <row r="254" spans="1:27" ht="30" customHeight="1" x14ac:dyDescent="0.25">
      <c r="B254" s="8"/>
      <c r="C254" s="8"/>
      <c r="D254" s="8"/>
      <c r="E254" s="20"/>
      <c r="F254" s="26"/>
      <c r="G254" s="12" t="str">
        <f>IF(ISERROR(INDEX(Matches!$E:$E,MATCH($D254,Matches!F:F,0))),"",INDEX(Matches!$E:$E,MATCH($D254,Matches!F:F,0)))</f>
        <v/>
      </c>
      <c r="H254" s="15"/>
      <c r="I254" s="15"/>
      <c r="J254" s="12" t="str">
        <f>IF(ISERROR(INDEX(Matches!$E:$E,MATCH($D254,Matches!G:G,0))),"",INDEX(Matches!$E:$E,MATCH($D254,Matches!G:G,0)))</f>
        <v/>
      </c>
      <c r="K254" s="15"/>
      <c r="L254" s="14"/>
      <c r="M254" s="12" t="str">
        <f>IF(ISERROR(INDEX(Matches!$E:$E,MATCH($D254,Matches!H:H,0))),"",INDEX(Matches!$E:$E,MATCH($D254,Matches!H:H,0)))</f>
        <v/>
      </c>
      <c r="N254" s="15"/>
      <c r="O254" s="14"/>
      <c r="P254" s="12" t="str">
        <f>IF(ISERROR(INDEX(Matches!$E:$E,MATCH($D254,Matches!I:I,0))),"",INDEX(Matches!$E:$E,MATCH($D254,Matches!I:I,0)))</f>
        <v/>
      </c>
      <c r="Q254" s="15"/>
      <c r="R254" s="14"/>
      <c r="S254" s="12" t="str">
        <f>IF(ISERROR(INDEX(Matches!$E:$E,MATCH($D254,Matches!J:J,0))),"",INDEX(Matches!$E:$E,MATCH($D254,Matches!J:J,0)))</f>
        <v/>
      </c>
      <c r="T254" s="15"/>
      <c r="U254" s="14"/>
      <c r="V254" s="12" t="str">
        <f>IF(ISERROR(INDEX(Matches!$E:$E,MATCH($D254,Matches!K:K,0))),"",INDEX(Matches!$E:$E,MATCH($D254,Matches!K:K,0)))</f>
        <v/>
      </c>
      <c r="W254" s="15"/>
      <c r="X254" s="14"/>
      <c r="Y254" s="12" t="str">
        <f>IF(ISERROR(INDEX(Matches!$E:$E,MATCH($D254,Matches!L:L,0))),"",INDEX(Matches!$E:$E,MATCH($D254,Matches!L:L,0)))</f>
        <v/>
      </c>
      <c r="Z254" s="15"/>
      <c r="AA254" s="14"/>
    </row>
    <row r="255" spans="1:27" ht="30" customHeight="1" x14ac:dyDescent="0.25">
      <c r="B255" s="8"/>
      <c r="C255" s="8"/>
      <c r="D255" s="8"/>
      <c r="E255" s="20"/>
      <c r="F255" s="26"/>
      <c r="G255" s="12" t="str">
        <f>IF(ISERROR(INDEX(Matches!$E:$E,MATCH($D255,Matches!F:F,0))),"",INDEX(Matches!$E:$E,MATCH($D255,Matches!F:F,0)))</f>
        <v/>
      </c>
      <c r="H255" s="15"/>
      <c r="I255" s="15"/>
      <c r="J255" s="12" t="str">
        <f>IF(ISERROR(INDEX(Matches!$E:$E,MATCH($D255,Matches!G:G,0))),"",INDEX(Matches!$E:$E,MATCH($D255,Matches!G:G,0)))</f>
        <v/>
      </c>
      <c r="K255" s="15"/>
      <c r="L255" s="14"/>
      <c r="M255" s="12" t="str">
        <f>IF(ISERROR(INDEX(Matches!$E:$E,MATCH($D255,Matches!H:H,0))),"",INDEX(Matches!$E:$E,MATCH($D255,Matches!H:H,0)))</f>
        <v/>
      </c>
      <c r="N255" s="15"/>
      <c r="O255" s="14"/>
      <c r="P255" s="12" t="str">
        <f>IF(ISERROR(INDEX(Matches!$E:$E,MATCH($D255,Matches!I:I,0))),"",INDEX(Matches!$E:$E,MATCH($D255,Matches!I:I,0)))</f>
        <v/>
      </c>
      <c r="Q255" s="15"/>
      <c r="R255" s="14"/>
      <c r="S255" s="12" t="str">
        <f>IF(ISERROR(INDEX(Matches!$E:$E,MATCH($D255,Matches!J:J,0))),"",INDEX(Matches!$E:$E,MATCH($D255,Matches!J:J,0)))</f>
        <v/>
      </c>
      <c r="T255" s="15"/>
      <c r="U255" s="14"/>
      <c r="V255" s="12" t="str">
        <f>IF(ISERROR(INDEX(Matches!$E:$E,MATCH($D255,Matches!K:K,0))),"",INDEX(Matches!$E:$E,MATCH($D255,Matches!K:K,0)))</f>
        <v/>
      </c>
      <c r="W255" s="15"/>
      <c r="X255" s="14"/>
      <c r="Y255" s="12" t="str">
        <f>IF(ISERROR(INDEX(Matches!$E:$E,MATCH($D255,Matches!L:L,0))),"",INDEX(Matches!$E:$E,MATCH($D255,Matches!L:L,0)))</f>
        <v/>
      </c>
      <c r="Z255" s="15"/>
      <c r="AA255" s="14"/>
    </row>
    <row r="256" spans="1:27" ht="30" customHeight="1" thickBot="1" x14ac:dyDescent="0.3">
      <c r="B256" s="27"/>
      <c r="C256" s="27"/>
      <c r="D256" s="27"/>
      <c r="E256" s="35"/>
      <c r="F256" s="26"/>
      <c r="G256" s="28" t="str">
        <f>IF(ISERROR(INDEX(Matches!$E:$E,MATCH($D256,Matches!F:F,0))),"",INDEX(Matches!$E:$E,MATCH($D256,Matches!F:F,0)))</f>
        <v/>
      </c>
      <c r="H256" s="17"/>
      <c r="I256" s="17"/>
      <c r="J256" s="28" t="str">
        <f>IF(ISERROR(INDEX(Matches!$E:$E,MATCH($D256,Matches!G:G,0))),"",INDEX(Matches!$E:$E,MATCH($D256,Matches!G:G,0)))</f>
        <v/>
      </c>
      <c r="K256" s="17"/>
      <c r="L256" s="29"/>
      <c r="M256" s="28" t="str">
        <f>IF(ISERROR(INDEX(Matches!$E:$E,MATCH($D256,Matches!H:H,0))),"",INDEX(Matches!$E:$E,MATCH($D256,Matches!H:H,0)))</f>
        <v/>
      </c>
      <c r="N256" s="17"/>
      <c r="O256" s="29"/>
      <c r="P256" s="28" t="str">
        <f>IF(ISERROR(INDEX(Matches!$E:$E,MATCH($D256,Matches!I:I,0))),"",INDEX(Matches!$E:$E,MATCH($D256,Matches!I:I,0)))</f>
        <v/>
      </c>
      <c r="Q256" s="17"/>
      <c r="R256" s="29"/>
      <c r="S256" s="28" t="str">
        <f>IF(ISERROR(INDEX(Matches!$E:$E,MATCH($D256,Matches!J:J,0))),"",INDEX(Matches!$E:$E,MATCH($D256,Matches!J:J,0)))</f>
        <v/>
      </c>
      <c r="T256" s="17"/>
      <c r="U256" s="29"/>
      <c r="V256" s="28" t="str">
        <f>IF(ISERROR(INDEX(Matches!$E:$E,MATCH($D256,Matches!K:K,0))),"",INDEX(Matches!$E:$E,MATCH($D256,Matches!K:K,0)))</f>
        <v/>
      </c>
      <c r="W256" s="17"/>
      <c r="X256" s="29"/>
      <c r="Y256" s="28" t="str">
        <f>IF(ISERROR(INDEX(Matches!$E:$E,MATCH($D256,Matches!L:L,0))),"",INDEX(Matches!$E:$E,MATCH($D256,Matches!L:L,0)))</f>
        <v/>
      </c>
      <c r="Z256" s="17"/>
      <c r="AA256" s="29"/>
    </row>
    <row r="257" spans="1:29" ht="30" customHeight="1" thickTop="1" x14ac:dyDescent="0.25">
      <c r="B257" s="30"/>
      <c r="C257" s="30"/>
      <c r="D257" s="30"/>
      <c r="E257" s="36"/>
      <c r="F257" s="31" t="s">
        <v>372</v>
      </c>
      <c r="G257" s="32" t="str">
        <f>IF(SUM(G246:G256)=0,"",SUM(G246:G256))</f>
        <v/>
      </c>
      <c r="H257" s="33"/>
      <c r="I257" s="33"/>
      <c r="J257" s="32" t="str">
        <f>IF(SUM(J246:J256)=0,"",SUM(J246:J256))</f>
        <v/>
      </c>
      <c r="K257" s="33"/>
      <c r="L257" s="34"/>
      <c r="M257" s="32" t="str">
        <f>IF(SUM(M246:M256)=0,"",SUM(M246:M256))</f>
        <v/>
      </c>
      <c r="N257" s="33"/>
      <c r="O257" s="34"/>
      <c r="P257" s="32" t="str">
        <f>IF(SUM(P246:P256)=0,"",SUM(P246:P256))</f>
        <v/>
      </c>
      <c r="Q257" s="33"/>
      <c r="R257" s="34"/>
      <c r="S257" s="32" t="str">
        <f>IF(SUM(S246:S256)=0,"",SUM(S246:S256))</f>
        <v/>
      </c>
      <c r="T257" s="33"/>
      <c r="U257" s="34"/>
      <c r="V257" s="32" t="str">
        <f>IF(SUM(V246:V256)=0,"",SUM(V246:V256))</f>
        <v/>
      </c>
      <c r="W257" s="33"/>
      <c r="X257" s="34"/>
      <c r="Y257" s="32" t="str">
        <f>IF(SUM(Y246:Y256)=0,"",SUM(Y246:Y256))</f>
        <v/>
      </c>
      <c r="Z257" s="33"/>
      <c r="AA257" s="34"/>
      <c r="AB257" s="2">
        <f>SUM(G257:AA257)</f>
        <v>0</v>
      </c>
    </row>
    <row r="258" spans="1:29" ht="30" customHeight="1" x14ac:dyDescent="0.25">
      <c r="B258" s="21"/>
      <c r="C258" s="21"/>
      <c r="D258" s="21"/>
      <c r="E258" s="23"/>
      <c r="F258" s="22" t="s">
        <v>375</v>
      </c>
      <c r="G258" s="12"/>
      <c r="H258" s="15"/>
      <c r="I258" s="15" t="str">
        <f>IF(SUM(I246:I248)=0,"",SUM(I246:I248))</f>
        <v/>
      </c>
      <c r="J258" s="12"/>
      <c r="K258" s="15"/>
      <c r="L258" s="15" t="str">
        <f>IF(SUM(L246:L248)=0,"",SUM(L246:L248))</f>
        <v/>
      </c>
      <c r="M258" s="12"/>
      <c r="N258" s="15"/>
      <c r="O258" s="15" t="str">
        <f>IF(SUM(O246:O248)=0,"",SUM(O246:O248))</f>
        <v/>
      </c>
      <c r="P258" s="12"/>
      <c r="Q258" s="15"/>
      <c r="R258" s="15" t="str">
        <f>IF(SUM(R246:R248)=0,"",SUM(R246:R248))</f>
        <v/>
      </c>
      <c r="S258" s="12"/>
      <c r="T258" s="15"/>
      <c r="U258" s="15" t="str">
        <f>IF(SUM(U246:U248)=0,"",SUM(U246:U248))</f>
        <v/>
      </c>
      <c r="V258" s="12"/>
      <c r="W258" s="15"/>
      <c r="X258" s="15" t="str">
        <f>IF(SUM(X246:X248)=0,"",SUM(X246:X248))</f>
        <v/>
      </c>
      <c r="Y258" s="12"/>
      <c r="Z258" s="15"/>
      <c r="AA258" s="15" t="str">
        <f>IF(SUM(AA246:AA248)=0,"",SUM(AA246:AA248))</f>
        <v/>
      </c>
      <c r="AB258" s="2">
        <f>SUM(G258:AA258)</f>
        <v>0</v>
      </c>
      <c r="AC258" s="3">
        <f>INT(SUM(G258:AA258)/3)</f>
        <v>0</v>
      </c>
    </row>
    <row r="259" spans="1:29" ht="30" customHeight="1" thickBot="1" x14ac:dyDescent="0.3">
      <c r="B259" s="21"/>
      <c r="C259" s="21"/>
      <c r="D259" s="21"/>
      <c r="E259" s="24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2"/>
    </row>
    <row r="260" spans="1:29" ht="30" customHeight="1" x14ac:dyDescent="0.25">
      <c r="B260" s="21"/>
      <c r="C260" s="21"/>
      <c r="D260" s="21"/>
      <c r="E260" s="24"/>
      <c r="F260" s="18"/>
      <c r="G260" s="124">
        <f>IF((AB257-AC258)&lt;0,0,AB257-AC258)</f>
        <v>0</v>
      </c>
      <c r="H260" s="125"/>
      <c r="I260" s="126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"/>
    </row>
    <row r="261" spans="1:29" ht="30" customHeight="1" thickBot="1" x14ac:dyDescent="0.3">
      <c r="B261" s="21"/>
      <c r="C261" s="21"/>
      <c r="D261" s="21"/>
      <c r="E261" s="24"/>
      <c r="F261" s="18"/>
      <c r="G261" s="127"/>
      <c r="H261" s="128"/>
      <c r="I261" s="12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"/>
    </row>
    <row r="262" spans="1:29" ht="30" customHeight="1" x14ac:dyDescent="0.25">
      <c r="B262" s="21"/>
      <c r="C262" s="21"/>
      <c r="D262" s="21"/>
      <c r="E262" s="24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9" ht="30" customHeight="1" x14ac:dyDescent="0.25">
      <c r="B263" s="21"/>
      <c r="C263" s="21"/>
      <c r="D263" s="21"/>
      <c r="E263" s="24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9" ht="30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9" ht="50.1" customHeight="1" x14ac:dyDescent="0.25">
      <c r="A265" s="3">
        <f>A1</f>
        <v>3</v>
      </c>
      <c r="B265" s="140" t="str">
        <f>INDEX(Diary!$E:$E,MATCH(A265,Diary!$A:$A,0))</f>
        <v>Dream League</v>
      </c>
      <c r="C265" s="141"/>
      <c r="D265" s="142"/>
      <c r="E265" s="143" t="str">
        <f>INDEX(Diary!$B:$B,MATCH(A265,Diary!$A:$A,0))</f>
        <v>Week 3</v>
      </c>
      <c r="F265" s="143"/>
      <c r="G265" s="143"/>
      <c r="H265" s="143"/>
      <c r="I265" s="143"/>
      <c r="J265" s="144">
        <f>INDEX(Diary!$C:$C,MATCH(A265,Diary!$A:$A,0))</f>
        <v>41904</v>
      </c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6"/>
    </row>
    <row r="266" spans="1:29" ht="24.9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9" ht="24.95" customHeight="1" x14ac:dyDescent="0.25">
      <c r="B267" s="130" t="str">
        <f>INDEX(Fixtures!$E:$E,MATCH(A268,Fixtures!$A:$A,0))</f>
        <v>REAL MADRID ICULE UNITED</v>
      </c>
      <c r="C267" s="131"/>
      <c r="D267" s="132"/>
      <c r="E267" s="136" t="str">
        <f>INDEX(Owners!$A:$A,MATCH(B267,Owners!$B:$B,0))</f>
        <v>Nigel Heyes</v>
      </c>
      <c r="F267" s="137"/>
      <c r="G267" s="123" t="s">
        <v>390</v>
      </c>
      <c r="H267" s="123"/>
      <c r="I267" s="123"/>
      <c r="J267" s="123" t="s">
        <v>391</v>
      </c>
      <c r="K267" s="123"/>
      <c r="L267" s="123"/>
      <c r="M267" s="123" t="s">
        <v>392</v>
      </c>
      <c r="N267" s="123"/>
      <c r="O267" s="123"/>
      <c r="P267" s="123" t="s">
        <v>393</v>
      </c>
      <c r="Q267" s="123"/>
      <c r="R267" s="123"/>
      <c r="S267" s="123" t="s">
        <v>394</v>
      </c>
      <c r="T267" s="123"/>
      <c r="U267" s="123"/>
      <c r="V267" s="123" t="s">
        <v>395</v>
      </c>
      <c r="W267" s="123"/>
      <c r="X267" s="123"/>
      <c r="Y267" s="123" t="s">
        <v>396</v>
      </c>
      <c r="Z267" s="123"/>
      <c r="AA267" s="123"/>
    </row>
    <row r="268" spans="1:29" ht="24.95" customHeight="1" x14ac:dyDescent="0.25">
      <c r="A268" s="3">
        <f>A4+6</f>
        <v>24</v>
      </c>
      <c r="B268" s="133"/>
      <c r="C268" s="134"/>
      <c r="D268" s="135"/>
      <c r="E268" s="138"/>
      <c r="F268" s="139"/>
      <c r="G268" s="4" t="s">
        <v>372</v>
      </c>
      <c r="H268" s="5" t="s">
        <v>397</v>
      </c>
      <c r="I268" s="6" t="s">
        <v>375</v>
      </c>
      <c r="J268" s="4" t="s">
        <v>372</v>
      </c>
      <c r="K268" s="5" t="s">
        <v>397</v>
      </c>
      <c r="L268" s="7" t="s">
        <v>375</v>
      </c>
      <c r="M268" s="4" t="s">
        <v>372</v>
      </c>
      <c r="N268" s="5" t="s">
        <v>397</v>
      </c>
      <c r="O268" s="7" t="s">
        <v>375</v>
      </c>
      <c r="P268" s="4" t="s">
        <v>372</v>
      </c>
      <c r="Q268" s="5" t="s">
        <v>397</v>
      </c>
      <c r="R268" s="7" t="s">
        <v>375</v>
      </c>
      <c r="S268" s="4" t="s">
        <v>372</v>
      </c>
      <c r="T268" s="5" t="s">
        <v>397</v>
      </c>
      <c r="U268" s="7" t="s">
        <v>375</v>
      </c>
      <c r="V268" s="4" t="s">
        <v>372</v>
      </c>
      <c r="W268" s="5" t="s">
        <v>397</v>
      </c>
      <c r="X268" s="7" t="s">
        <v>375</v>
      </c>
      <c r="Y268" s="4" t="s">
        <v>372</v>
      </c>
      <c r="Z268" s="5" t="s">
        <v>397</v>
      </c>
      <c r="AA268" s="7" t="s">
        <v>375</v>
      </c>
    </row>
    <row r="269" spans="1:29" ht="30" customHeight="1" x14ac:dyDescent="0.25">
      <c r="B269" s="8"/>
      <c r="C269" s="8"/>
      <c r="D269" s="8"/>
      <c r="E269" s="84"/>
      <c r="F269" s="26"/>
      <c r="G269" s="9" t="str">
        <f>IF(ISERROR(INDEX(Matches!$E:$E,MATCH($D269,Matches!F:F,0))),"",INDEX(Matches!$E:$E,MATCH($D269,Matches!F:F,0)))</f>
        <v/>
      </c>
      <c r="H269" s="10" t="s">
        <v>397</v>
      </c>
      <c r="I269" s="11" t="str">
        <f>IF(ISERROR(INDEX(Matches!$E:$E,MATCH($D269,Matches!F:F,0))),"",INDEX(Matches!$E:$E,MATCH($D269,Matches!F:F,0)))</f>
        <v/>
      </c>
      <c r="J269" s="12" t="str">
        <f>IF(ISERROR(INDEX(Matches!$E:$E,MATCH($D269,Matches!G:G,0))),"",INDEX(Matches!$E:$E,MATCH($D269,Matches!G:G,0)))</f>
        <v/>
      </c>
      <c r="K269" s="13" t="s">
        <v>397</v>
      </c>
      <c r="L269" s="14" t="str">
        <f>IF(ISERROR(INDEX(Matches!$E:$E,MATCH($D269,Matches!G:G,0))),"",INDEX(Matches!$E:$E,MATCH($D269,Matches!G:G,0)))</f>
        <v/>
      </c>
      <c r="M269" s="12" t="str">
        <f>IF(ISERROR(INDEX(Matches!$E:$E,MATCH($D269,Matches!H:H,0))),"",INDEX(Matches!$E:$E,MATCH($D269,Matches!H:H,0)))</f>
        <v/>
      </c>
      <c r="N269" s="13" t="s">
        <v>397</v>
      </c>
      <c r="O269" s="14" t="str">
        <f>IF(ISERROR(INDEX(Matches!$E:$E,MATCH($D269,Matches!H:H,0))),"",INDEX(Matches!$E:$E,MATCH($D269,Matches!H:H,0)))</f>
        <v/>
      </c>
      <c r="P269" s="12" t="str">
        <f>IF(ISERROR(INDEX(Matches!$E:$E,MATCH($D269,Matches!I:I,0))),"",INDEX(Matches!$E:$E,MATCH($D269,Matches!I:I,0)))</f>
        <v/>
      </c>
      <c r="Q269" s="13" t="s">
        <v>397</v>
      </c>
      <c r="R269" s="14" t="str">
        <f>IF(ISERROR(INDEX(Matches!$E:$E,MATCH($D269,Matches!I:I,0))),"",INDEX(Matches!$E:$E,MATCH($D269,Matches!I:I,0)))</f>
        <v/>
      </c>
      <c r="S269" s="12" t="str">
        <f>IF(ISERROR(INDEX(Matches!$E:$E,MATCH($D269,Matches!J:J,0))),"",INDEX(Matches!$E:$E,MATCH($D269,Matches!J:J,0)))</f>
        <v/>
      </c>
      <c r="T269" s="13" t="s">
        <v>397</v>
      </c>
      <c r="U269" s="14" t="str">
        <f>IF(ISERROR(INDEX(Matches!$E:$E,MATCH($D269,Matches!J:J,0))),"",INDEX(Matches!$E:$E,MATCH($D269,Matches!J:J,0)))</f>
        <v/>
      </c>
      <c r="V269" s="12" t="str">
        <f>IF(ISERROR(INDEX(Matches!$E:$E,MATCH($D269,Matches!K:K,0))),"",INDEX(Matches!$E:$E,MATCH($D269,Matches!K:K,0)))</f>
        <v/>
      </c>
      <c r="W269" s="13" t="s">
        <v>397</v>
      </c>
      <c r="X269" s="14" t="str">
        <f>IF(ISERROR(INDEX(Matches!$E:$E,MATCH($D269,Matches!K:K,0))),"",INDEX(Matches!$E:$E,MATCH($D269,Matches!K:K,0)))</f>
        <v/>
      </c>
      <c r="Y269" s="12" t="str">
        <f>IF(ISERROR(INDEX(Matches!$E:$E,MATCH($D269,Matches!L:L,0))),"",INDEX(Matches!$E:$E,MATCH($D269,Matches!L:L,0)))</f>
        <v/>
      </c>
      <c r="Z269" s="13" t="s">
        <v>397</v>
      </c>
      <c r="AA269" s="14" t="str">
        <f>IF(ISERROR(INDEX(Matches!$E:$E,MATCH($D269,Matches!L:L,0))),"",INDEX(Matches!$E:$E,MATCH($D269,Matches!L:L,0)))</f>
        <v/>
      </c>
    </row>
    <row r="270" spans="1:29" ht="30" customHeight="1" x14ac:dyDescent="0.25">
      <c r="B270" s="8"/>
      <c r="C270" s="8"/>
      <c r="D270" s="8"/>
      <c r="E270" s="8"/>
      <c r="F270" s="26"/>
      <c r="G270" s="12" t="str">
        <f>IF(ISERROR(INDEX(Matches!$E:$E,MATCH($D270,Matches!F:F,0))),"",INDEX(Matches!$E:$E,MATCH($D270,Matches!F:F,0)))</f>
        <v/>
      </c>
      <c r="H270" s="13" t="s">
        <v>397</v>
      </c>
      <c r="I270" s="15" t="str">
        <f>IF(ISERROR(INDEX(Matches!$E:$E,MATCH($D270,Matches!F:F,0))),"",INDEX(Matches!$E:$E,MATCH($D270,Matches!F:F,0)))</f>
        <v/>
      </c>
      <c r="J270" s="12" t="str">
        <f>IF(ISERROR(INDEX(Matches!$E:$E,MATCH($D270,Matches!G:G,0))),"",INDEX(Matches!$E:$E,MATCH($D270,Matches!G:G,0)))</f>
        <v/>
      </c>
      <c r="K270" s="13" t="s">
        <v>397</v>
      </c>
      <c r="L270" s="14" t="str">
        <f>IF(ISERROR(INDEX(Matches!$E:$E,MATCH($D270,Matches!G:G,0))),"",INDEX(Matches!$E:$E,MATCH($D270,Matches!G:G,0)))</f>
        <v/>
      </c>
      <c r="M270" s="12" t="str">
        <f>IF(ISERROR(INDEX(Matches!$E:$E,MATCH($D270,Matches!H:H,0))),"",INDEX(Matches!$E:$E,MATCH($D270,Matches!H:H,0)))</f>
        <v/>
      </c>
      <c r="N270" s="13" t="s">
        <v>397</v>
      </c>
      <c r="O270" s="14" t="str">
        <f>IF(ISERROR(INDEX(Matches!$E:$E,MATCH($D270,Matches!H:H,0))),"",INDEX(Matches!$E:$E,MATCH($D270,Matches!H:H,0)))</f>
        <v/>
      </c>
      <c r="P270" s="12" t="str">
        <f>IF(ISERROR(INDEX(Matches!$E:$E,MATCH($D270,Matches!I:I,0))),"",INDEX(Matches!$E:$E,MATCH($D270,Matches!I:I,0)))</f>
        <v/>
      </c>
      <c r="Q270" s="13" t="s">
        <v>397</v>
      </c>
      <c r="R270" s="14" t="str">
        <f>IF(ISERROR(INDEX(Matches!$E:$E,MATCH($D270,Matches!I:I,0))),"",INDEX(Matches!$E:$E,MATCH($D270,Matches!I:I,0)))</f>
        <v/>
      </c>
      <c r="S270" s="12" t="str">
        <f>IF(ISERROR(INDEX(Matches!$E:$E,MATCH($D270,Matches!J:J,0))),"",INDEX(Matches!$E:$E,MATCH($D270,Matches!J:J,0)))</f>
        <v/>
      </c>
      <c r="T270" s="13" t="s">
        <v>397</v>
      </c>
      <c r="U270" s="14" t="str">
        <f>IF(ISERROR(INDEX(Matches!$E:$E,MATCH($D270,Matches!J:J,0))),"",INDEX(Matches!$E:$E,MATCH($D270,Matches!J:J,0)))</f>
        <v/>
      </c>
      <c r="V270" s="12" t="str">
        <f>IF(ISERROR(INDEX(Matches!$E:$E,MATCH($D270,Matches!K:K,0))),"",INDEX(Matches!$E:$E,MATCH($D270,Matches!K:K,0)))</f>
        <v/>
      </c>
      <c r="W270" s="13" t="s">
        <v>397</v>
      </c>
      <c r="X270" s="14" t="str">
        <f>IF(ISERROR(INDEX(Matches!$E:$E,MATCH($D270,Matches!K:K,0))),"",INDEX(Matches!$E:$E,MATCH($D270,Matches!K:K,0)))</f>
        <v/>
      </c>
      <c r="Y270" s="12" t="str">
        <f>IF(ISERROR(INDEX(Matches!$E:$E,MATCH($D270,Matches!L:L,0))),"",INDEX(Matches!$E:$E,MATCH($D270,Matches!L:L,0)))</f>
        <v/>
      </c>
      <c r="Z270" s="13" t="s">
        <v>397</v>
      </c>
      <c r="AA270" s="14" t="str">
        <f>IF(ISERROR(INDEX(Matches!$E:$E,MATCH($D270,Matches!L:L,0))),"",INDEX(Matches!$E:$E,MATCH($D270,Matches!L:L,0)))</f>
        <v/>
      </c>
    </row>
    <row r="271" spans="1:29" ht="30" customHeight="1" x14ac:dyDescent="0.25">
      <c r="B271" s="8"/>
      <c r="C271" s="8"/>
      <c r="D271" s="8"/>
      <c r="E271" s="8"/>
      <c r="F271" s="26"/>
      <c r="G271" s="12" t="str">
        <f>IF(ISERROR(INDEX(Matches!$E:$E,MATCH($D271,Matches!F:F,0))),"",INDEX(Matches!$E:$E,MATCH($D271,Matches!F:F,0)))</f>
        <v/>
      </c>
      <c r="H271" s="13" t="s">
        <v>397</v>
      </c>
      <c r="I271" s="15" t="str">
        <f>IF(ISERROR(INDEX(Matches!$E:$E,MATCH($D271,Matches!F:F,0))),"",INDEX(Matches!$E:$E,MATCH($D271,Matches!F:F,0)))</f>
        <v/>
      </c>
      <c r="J271" s="12" t="str">
        <f>IF(ISERROR(INDEX(Matches!$E:$E,MATCH($D271,Matches!G:G,0))),"",INDEX(Matches!$E:$E,MATCH($D271,Matches!G:G,0)))</f>
        <v/>
      </c>
      <c r="K271" s="13" t="s">
        <v>397</v>
      </c>
      <c r="L271" s="14" t="str">
        <f>IF(ISERROR(INDEX(Matches!$E:$E,MATCH($D271,Matches!G:G,0))),"",INDEX(Matches!$E:$E,MATCH($D271,Matches!G:G,0)))</f>
        <v/>
      </c>
      <c r="M271" s="12" t="str">
        <f>IF(ISERROR(INDEX(Matches!$E:$E,MATCH($D271,Matches!H:H,0))),"",INDEX(Matches!$E:$E,MATCH($D271,Matches!H:H,0)))</f>
        <v/>
      </c>
      <c r="N271" s="13" t="s">
        <v>397</v>
      </c>
      <c r="O271" s="14" t="str">
        <f>IF(ISERROR(INDEX(Matches!$E:$E,MATCH($D271,Matches!H:H,0))),"",INDEX(Matches!$E:$E,MATCH($D271,Matches!H:H,0)))</f>
        <v/>
      </c>
      <c r="P271" s="12" t="str">
        <f>IF(ISERROR(INDEX(Matches!$E:$E,MATCH($D271,Matches!I:I,0))),"",INDEX(Matches!$E:$E,MATCH($D271,Matches!I:I,0)))</f>
        <v/>
      </c>
      <c r="Q271" s="13" t="s">
        <v>397</v>
      </c>
      <c r="R271" s="14" t="str">
        <f>IF(ISERROR(INDEX(Matches!$E:$E,MATCH($D271,Matches!I:I,0))),"",INDEX(Matches!$E:$E,MATCH($D271,Matches!I:I,0)))</f>
        <v/>
      </c>
      <c r="S271" s="12" t="str">
        <f>IF(ISERROR(INDEX(Matches!$E:$E,MATCH($D271,Matches!J:J,0))),"",INDEX(Matches!$E:$E,MATCH($D271,Matches!J:J,0)))</f>
        <v/>
      </c>
      <c r="T271" s="13" t="s">
        <v>397</v>
      </c>
      <c r="U271" s="14" t="str">
        <f>IF(ISERROR(INDEX(Matches!$E:$E,MATCH($D271,Matches!J:J,0))),"",INDEX(Matches!$E:$E,MATCH($D271,Matches!J:J,0)))</f>
        <v/>
      </c>
      <c r="V271" s="12" t="str">
        <f>IF(ISERROR(INDEX(Matches!$E:$E,MATCH($D271,Matches!K:K,0))),"",INDEX(Matches!$E:$E,MATCH($D271,Matches!K:K,0)))</f>
        <v/>
      </c>
      <c r="W271" s="13" t="s">
        <v>397</v>
      </c>
      <c r="X271" s="14" t="str">
        <f>IF(ISERROR(INDEX(Matches!$E:$E,MATCH($D271,Matches!K:K,0))),"",INDEX(Matches!$E:$E,MATCH($D271,Matches!K:K,0)))</f>
        <v/>
      </c>
      <c r="Y271" s="12" t="str">
        <f>IF(ISERROR(INDEX(Matches!$E:$E,MATCH($D271,Matches!L:L,0))),"",INDEX(Matches!$E:$E,MATCH($D271,Matches!L:L,0)))</f>
        <v/>
      </c>
      <c r="Z271" s="13" t="s">
        <v>397</v>
      </c>
      <c r="AA271" s="14" t="str">
        <f>IF(ISERROR(INDEX(Matches!$E:$E,MATCH($D271,Matches!L:L,0))),"",INDEX(Matches!$E:$E,MATCH($D271,Matches!L:L,0)))</f>
        <v/>
      </c>
    </row>
    <row r="272" spans="1:29" ht="30" customHeight="1" x14ac:dyDescent="0.25">
      <c r="B272" s="8"/>
      <c r="C272" s="8"/>
      <c r="D272" s="8"/>
      <c r="E272" s="8"/>
      <c r="F272" s="26"/>
      <c r="G272" s="12" t="str">
        <f>IF(ISERROR(INDEX(Matches!$E:$E,MATCH($D272,Matches!F:F,0))),"",INDEX(Matches!$E:$E,MATCH($D272,Matches!F:F,0)))</f>
        <v/>
      </c>
      <c r="H272" s="15"/>
      <c r="I272" s="15"/>
      <c r="J272" s="12" t="str">
        <f>IF(ISERROR(INDEX(Matches!$E:$E,MATCH($D272,Matches!G:G,0))),"",INDEX(Matches!$E:$E,MATCH($D272,Matches!G:G,0)))</f>
        <v/>
      </c>
      <c r="K272" s="15"/>
      <c r="L272" s="14"/>
      <c r="M272" s="12" t="str">
        <f>IF(ISERROR(INDEX(Matches!$E:$E,MATCH($D272,Matches!H:H,0))),"",INDEX(Matches!$E:$E,MATCH($D272,Matches!H:H,0)))</f>
        <v/>
      </c>
      <c r="N272" s="15"/>
      <c r="O272" s="14"/>
      <c r="P272" s="12" t="str">
        <f>IF(ISERROR(INDEX(Matches!$E:$E,MATCH($D272,Matches!I:I,0))),"",INDEX(Matches!$E:$E,MATCH($D272,Matches!I:I,0)))</f>
        <v/>
      </c>
      <c r="Q272" s="15"/>
      <c r="R272" s="14"/>
      <c r="S272" s="12" t="str">
        <f>IF(ISERROR(INDEX(Matches!$E:$E,MATCH($D272,Matches!J:J,0))),"",INDEX(Matches!$E:$E,MATCH($D272,Matches!J:J,0)))</f>
        <v/>
      </c>
      <c r="T272" s="15"/>
      <c r="U272" s="14"/>
      <c r="V272" s="12" t="str">
        <f>IF(ISERROR(INDEX(Matches!$E:$E,MATCH($D272,Matches!K:K,0))),"",INDEX(Matches!$E:$E,MATCH($D272,Matches!K:K,0)))</f>
        <v/>
      </c>
      <c r="W272" s="15"/>
      <c r="X272" s="14"/>
      <c r="Y272" s="12" t="str">
        <f>IF(ISERROR(INDEX(Matches!$E:$E,MATCH($D272,Matches!L:L,0))),"",INDEX(Matches!$E:$E,MATCH($D272,Matches!L:L,0)))</f>
        <v/>
      </c>
      <c r="Z272" s="15"/>
      <c r="AA272" s="14"/>
    </row>
    <row r="273" spans="2:29" ht="30" customHeight="1" x14ac:dyDescent="0.25">
      <c r="B273" s="8"/>
      <c r="C273" s="8"/>
      <c r="D273" s="8"/>
      <c r="E273" s="8"/>
      <c r="F273" s="26"/>
      <c r="G273" s="12" t="str">
        <f>IF(ISERROR(INDEX(Matches!$E:$E,MATCH($D273,Matches!F:F,0))),"",INDEX(Matches!$E:$E,MATCH($D273,Matches!F:F,0)))</f>
        <v/>
      </c>
      <c r="H273" s="15"/>
      <c r="I273" s="15"/>
      <c r="J273" s="12" t="str">
        <f>IF(ISERROR(INDEX(Matches!$E:$E,MATCH($D273,Matches!G:G,0))),"",INDEX(Matches!$E:$E,MATCH($D273,Matches!G:G,0)))</f>
        <v/>
      </c>
      <c r="K273" s="15"/>
      <c r="L273" s="14"/>
      <c r="M273" s="12" t="str">
        <f>IF(ISERROR(INDEX(Matches!$E:$E,MATCH($D273,Matches!H:H,0))),"",INDEX(Matches!$E:$E,MATCH($D273,Matches!H:H,0)))</f>
        <v/>
      </c>
      <c r="N273" s="15"/>
      <c r="O273" s="14"/>
      <c r="P273" s="12" t="str">
        <f>IF(ISERROR(INDEX(Matches!$E:$E,MATCH($D273,Matches!I:I,0))),"",INDEX(Matches!$E:$E,MATCH($D273,Matches!I:I,0)))</f>
        <v/>
      </c>
      <c r="Q273" s="15"/>
      <c r="R273" s="14"/>
      <c r="S273" s="12" t="str">
        <f>IF(ISERROR(INDEX(Matches!$E:$E,MATCH($D273,Matches!J:J,0))),"",INDEX(Matches!$E:$E,MATCH($D273,Matches!J:J,0)))</f>
        <v/>
      </c>
      <c r="T273" s="15"/>
      <c r="U273" s="14"/>
      <c r="V273" s="12" t="str">
        <f>IF(ISERROR(INDEX(Matches!$E:$E,MATCH($D273,Matches!K:K,0))),"",INDEX(Matches!$E:$E,MATCH($D273,Matches!K:K,0)))</f>
        <v/>
      </c>
      <c r="W273" s="15"/>
      <c r="X273" s="14"/>
      <c r="Y273" s="12" t="str">
        <f>IF(ISERROR(INDEX(Matches!$E:$E,MATCH($D273,Matches!L:L,0))),"",INDEX(Matches!$E:$E,MATCH($D273,Matches!L:L,0)))</f>
        <v/>
      </c>
      <c r="Z273" s="15"/>
      <c r="AA273" s="14"/>
    </row>
    <row r="274" spans="2:29" ht="30" customHeight="1" x14ac:dyDescent="0.25">
      <c r="B274" s="8"/>
      <c r="C274" s="8"/>
      <c r="D274" s="8"/>
      <c r="E274" s="8"/>
      <c r="F274" s="26"/>
      <c r="G274" s="12" t="str">
        <f>IF(ISERROR(INDEX(Matches!$E:$E,MATCH($D274,Matches!F:F,0))),"",INDEX(Matches!$E:$E,MATCH($D274,Matches!F:F,0)))</f>
        <v/>
      </c>
      <c r="H274" s="15"/>
      <c r="I274" s="15"/>
      <c r="J274" s="12" t="str">
        <f>IF(ISERROR(INDEX(Matches!$E:$E,MATCH($D274,Matches!G:G,0))),"",INDEX(Matches!$E:$E,MATCH($D274,Matches!G:G,0)))</f>
        <v/>
      </c>
      <c r="K274" s="15"/>
      <c r="L274" s="14"/>
      <c r="M274" s="12" t="str">
        <f>IF(ISERROR(INDEX(Matches!$E:$E,MATCH($D274,Matches!H:H,0))),"",INDEX(Matches!$E:$E,MATCH($D274,Matches!H:H,0)))</f>
        <v/>
      </c>
      <c r="N274" s="15"/>
      <c r="O274" s="14"/>
      <c r="P274" s="12" t="str">
        <f>IF(ISERROR(INDEX(Matches!$E:$E,MATCH($D274,Matches!I:I,0))),"",INDEX(Matches!$E:$E,MATCH($D274,Matches!I:I,0)))</f>
        <v/>
      </c>
      <c r="Q274" s="15"/>
      <c r="R274" s="14"/>
      <c r="S274" s="12" t="str">
        <f>IF(ISERROR(INDEX(Matches!$E:$E,MATCH($D274,Matches!J:J,0))),"",INDEX(Matches!$E:$E,MATCH($D274,Matches!J:J,0)))</f>
        <v/>
      </c>
      <c r="T274" s="15"/>
      <c r="U274" s="14"/>
      <c r="V274" s="12" t="str">
        <f>IF(ISERROR(INDEX(Matches!$E:$E,MATCH($D274,Matches!K:K,0))),"",INDEX(Matches!$E:$E,MATCH($D274,Matches!K:K,0)))</f>
        <v/>
      </c>
      <c r="W274" s="15"/>
      <c r="X274" s="14"/>
      <c r="Y274" s="12" t="str">
        <f>IF(ISERROR(INDEX(Matches!$E:$E,MATCH($D274,Matches!L:L,0))),"",INDEX(Matches!$E:$E,MATCH($D274,Matches!L:L,0)))</f>
        <v/>
      </c>
      <c r="Z274" s="15"/>
      <c r="AA274" s="14"/>
    </row>
    <row r="275" spans="2:29" ht="30" customHeight="1" x14ac:dyDescent="0.25">
      <c r="B275" s="8"/>
      <c r="C275" s="8"/>
      <c r="D275" s="8"/>
      <c r="E275" s="8"/>
      <c r="F275" s="26"/>
      <c r="G275" s="12" t="str">
        <f>IF(ISERROR(INDEX(Matches!$E:$E,MATCH($D275,Matches!F:F,0))),"",INDEX(Matches!$E:$E,MATCH($D275,Matches!F:F,0)))</f>
        <v/>
      </c>
      <c r="H275" s="15"/>
      <c r="I275" s="15"/>
      <c r="J275" s="12" t="str">
        <f>IF(ISERROR(INDEX(Matches!$E:$E,MATCH($D275,Matches!G:G,0))),"",INDEX(Matches!$E:$E,MATCH($D275,Matches!G:G,0)))</f>
        <v/>
      </c>
      <c r="K275" s="15"/>
      <c r="L275" s="14"/>
      <c r="M275" s="12" t="str">
        <f>IF(ISERROR(INDEX(Matches!$E:$E,MATCH($D275,Matches!H:H,0))),"",INDEX(Matches!$E:$E,MATCH($D275,Matches!H:H,0)))</f>
        <v/>
      </c>
      <c r="N275" s="15"/>
      <c r="O275" s="14"/>
      <c r="P275" s="12" t="str">
        <f>IF(ISERROR(INDEX(Matches!$E:$E,MATCH($D275,Matches!I:I,0))),"",INDEX(Matches!$E:$E,MATCH($D275,Matches!I:I,0)))</f>
        <v/>
      </c>
      <c r="Q275" s="15"/>
      <c r="R275" s="14"/>
      <c r="S275" s="12" t="str">
        <f>IF(ISERROR(INDEX(Matches!$E:$E,MATCH($D275,Matches!J:J,0))),"",INDEX(Matches!$E:$E,MATCH($D275,Matches!J:J,0)))</f>
        <v/>
      </c>
      <c r="T275" s="15"/>
      <c r="U275" s="14"/>
      <c r="V275" s="12" t="str">
        <f>IF(ISERROR(INDEX(Matches!$E:$E,MATCH($D275,Matches!K:K,0))),"",INDEX(Matches!$E:$E,MATCH($D275,Matches!K:K,0)))</f>
        <v/>
      </c>
      <c r="W275" s="15"/>
      <c r="X275" s="14"/>
      <c r="Y275" s="12" t="str">
        <f>IF(ISERROR(INDEX(Matches!$E:$E,MATCH($D275,Matches!L:L,0))),"",INDEX(Matches!$E:$E,MATCH($D275,Matches!L:L,0)))</f>
        <v/>
      </c>
      <c r="Z275" s="15"/>
      <c r="AA275" s="14"/>
    </row>
    <row r="276" spans="2:29" ht="30" customHeight="1" x14ac:dyDescent="0.25">
      <c r="B276" s="8"/>
      <c r="C276" s="8"/>
      <c r="D276" s="8"/>
      <c r="E276" s="8"/>
      <c r="F276" s="26"/>
      <c r="G276" s="12" t="str">
        <f>IF(ISERROR(INDEX(Matches!$E:$E,MATCH($D276,Matches!F:F,0))),"",INDEX(Matches!$E:$E,MATCH($D276,Matches!F:F,0)))</f>
        <v/>
      </c>
      <c r="H276" s="15"/>
      <c r="I276" s="15"/>
      <c r="J276" s="12" t="str">
        <f>IF(ISERROR(INDEX(Matches!$E:$E,MATCH($D276,Matches!G:G,0))),"",INDEX(Matches!$E:$E,MATCH($D276,Matches!G:G,0)))</f>
        <v/>
      </c>
      <c r="K276" s="15"/>
      <c r="L276" s="14"/>
      <c r="M276" s="12" t="str">
        <f>IF(ISERROR(INDEX(Matches!$E:$E,MATCH($D276,Matches!H:H,0))),"",INDEX(Matches!$E:$E,MATCH($D276,Matches!H:H,0)))</f>
        <v/>
      </c>
      <c r="N276" s="15"/>
      <c r="O276" s="14"/>
      <c r="P276" s="12" t="str">
        <f>IF(ISERROR(INDEX(Matches!$E:$E,MATCH($D276,Matches!I:I,0))),"",INDEX(Matches!$E:$E,MATCH($D276,Matches!I:I,0)))</f>
        <v/>
      </c>
      <c r="Q276" s="15"/>
      <c r="R276" s="14"/>
      <c r="S276" s="12" t="str">
        <f>IF(ISERROR(INDEX(Matches!$E:$E,MATCH($D276,Matches!J:J,0))),"",INDEX(Matches!$E:$E,MATCH($D276,Matches!J:J,0)))</f>
        <v/>
      </c>
      <c r="T276" s="15"/>
      <c r="U276" s="14"/>
      <c r="V276" s="12" t="str">
        <f>IF(ISERROR(INDEX(Matches!$E:$E,MATCH($D276,Matches!K:K,0))),"",INDEX(Matches!$E:$E,MATCH($D276,Matches!K:K,0)))</f>
        <v/>
      </c>
      <c r="W276" s="15"/>
      <c r="X276" s="14"/>
      <c r="Y276" s="12" t="str">
        <f>IF(ISERROR(INDEX(Matches!$E:$E,MATCH($D276,Matches!L:L,0))),"",INDEX(Matches!$E:$E,MATCH($D276,Matches!L:L,0)))</f>
        <v/>
      </c>
      <c r="Z276" s="15"/>
      <c r="AA276" s="14"/>
    </row>
    <row r="277" spans="2:29" ht="30" customHeight="1" x14ac:dyDescent="0.25">
      <c r="B277" s="8"/>
      <c r="C277" s="8"/>
      <c r="D277" s="8"/>
      <c r="E277" s="8"/>
      <c r="F277" s="26"/>
      <c r="G277" s="12" t="str">
        <f>IF(ISERROR(INDEX(Matches!$E:$E,MATCH($D277,Matches!F:F,0))),"",INDEX(Matches!$E:$E,MATCH($D277,Matches!F:F,0)))</f>
        <v/>
      </c>
      <c r="H277" s="15"/>
      <c r="I277" s="15"/>
      <c r="J277" s="12" t="str">
        <f>IF(ISERROR(INDEX(Matches!$E:$E,MATCH($D277,Matches!G:G,0))),"",INDEX(Matches!$E:$E,MATCH($D277,Matches!G:G,0)))</f>
        <v/>
      </c>
      <c r="K277" s="15"/>
      <c r="L277" s="14"/>
      <c r="M277" s="12" t="str">
        <f>IF(ISERROR(INDEX(Matches!$E:$E,MATCH($D277,Matches!H:H,0))),"",INDEX(Matches!$E:$E,MATCH($D277,Matches!H:H,0)))</f>
        <v/>
      </c>
      <c r="N277" s="15"/>
      <c r="O277" s="14"/>
      <c r="P277" s="12" t="str">
        <f>IF(ISERROR(INDEX(Matches!$E:$E,MATCH($D277,Matches!I:I,0))),"",INDEX(Matches!$E:$E,MATCH($D277,Matches!I:I,0)))</f>
        <v/>
      </c>
      <c r="Q277" s="15"/>
      <c r="R277" s="14"/>
      <c r="S277" s="12" t="str">
        <f>IF(ISERROR(INDEX(Matches!$E:$E,MATCH($D277,Matches!J:J,0))),"",INDEX(Matches!$E:$E,MATCH($D277,Matches!J:J,0)))</f>
        <v/>
      </c>
      <c r="T277" s="15"/>
      <c r="U277" s="14"/>
      <c r="V277" s="12" t="str">
        <f>IF(ISERROR(INDEX(Matches!$E:$E,MATCH($D277,Matches!K:K,0))),"",INDEX(Matches!$E:$E,MATCH($D277,Matches!K:K,0)))</f>
        <v/>
      </c>
      <c r="W277" s="15"/>
      <c r="X277" s="14"/>
      <c r="Y277" s="12" t="str">
        <f>IF(ISERROR(INDEX(Matches!$E:$E,MATCH($D277,Matches!L:L,0))),"",INDEX(Matches!$E:$E,MATCH($D277,Matches!L:L,0)))</f>
        <v/>
      </c>
      <c r="Z277" s="15"/>
      <c r="AA277" s="14"/>
    </row>
    <row r="278" spans="2:29" ht="30" customHeight="1" x14ac:dyDescent="0.25">
      <c r="B278" s="8"/>
      <c r="C278" s="8"/>
      <c r="D278" s="8"/>
      <c r="E278" s="8"/>
      <c r="F278" s="26"/>
      <c r="G278" s="12" t="str">
        <f>IF(ISERROR(INDEX(Matches!$E:$E,MATCH($D278,Matches!F:F,0))),"",INDEX(Matches!$E:$E,MATCH($D278,Matches!F:F,0)))</f>
        <v/>
      </c>
      <c r="H278" s="15"/>
      <c r="I278" s="15"/>
      <c r="J278" s="12" t="str">
        <f>IF(ISERROR(INDEX(Matches!$E:$E,MATCH($D278,Matches!G:G,0))),"",INDEX(Matches!$E:$E,MATCH($D278,Matches!G:G,0)))</f>
        <v/>
      </c>
      <c r="K278" s="15"/>
      <c r="L278" s="14"/>
      <c r="M278" s="12" t="str">
        <f>IF(ISERROR(INDEX(Matches!$E:$E,MATCH($D278,Matches!H:H,0))),"",INDEX(Matches!$E:$E,MATCH($D278,Matches!H:H,0)))</f>
        <v/>
      </c>
      <c r="N278" s="15"/>
      <c r="O278" s="14"/>
      <c r="P278" s="12" t="str">
        <f>IF(ISERROR(INDEX(Matches!$E:$E,MATCH($D278,Matches!I:I,0))),"",INDEX(Matches!$E:$E,MATCH($D278,Matches!I:I,0)))</f>
        <v/>
      </c>
      <c r="Q278" s="15"/>
      <c r="R278" s="14"/>
      <c r="S278" s="12" t="str">
        <f>IF(ISERROR(INDEX(Matches!$E:$E,MATCH($D278,Matches!J:J,0))),"",INDEX(Matches!$E:$E,MATCH($D278,Matches!J:J,0)))</f>
        <v/>
      </c>
      <c r="T278" s="15"/>
      <c r="U278" s="14"/>
      <c r="V278" s="12" t="str">
        <f>IF(ISERROR(INDEX(Matches!$E:$E,MATCH($D278,Matches!K:K,0))),"",INDEX(Matches!$E:$E,MATCH($D278,Matches!K:K,0)))</f>
        <v/>
      </c>
      <c r="W278" s="15"/>
      <c r="X278" s="14"/>
      <c r="Y278" s="12" t="str">
        <f>IF(ISERROR(INDEX(Matches!$E:$E,MATCH($D278,Matches!L:L,0))),"",INDEX(Matches!$E:$E,MATCH($D278,Matches!L:L,0)))</f>
        <v/>
      </c>
      <c r="Z278" s="15"/>
      <c r="AA278" s="14"/>
    </row>
    <row r="279" spans="2:29" ht="30" customHeight="1" thickBot="1" x14ac:dyDescent="0.3">
      <c r="B279" s="27"/>
      <c r="C279" s="27"/>
      <c r="D279" s="27"/>
      <c r="E279" s="27"/>
      <c r="F279" s="26"/>
      <c r="G279" s="28" t="str">
        <f>IF(ISERROR(INDEX(Matches!$E:$E,MATCH($D279,Matches!F:F,0))),"",INDEX(Matches!$E:$E,MATCH($D279,Matches!F:F,0)))</f>
        <v/>
      </c>
      <c r="H279" s="17"/>
      <c r="I279" s="17"/>
      <c r="J279" s="28" t="str">
        <f>IF(ISERROR(INDEX(Matches!$E:$E,MATCH($D279,Matches!G:G,0))),"",INDEX(Matches!$E:$E,MATCH($D279,Matches!G:G,0)))</f>
        <v/>
      </c>
      <c r="K279" s="17"/>
      <c r="L279" s="29"/>
      <c r="M279" s="28" t="str">
        <f>IF(ISERROR(INDEX(Matches!$E:$E,MATCH($D279,Matches!H:H,0))),"",INDEX(Matches!$E:$E,MATCH($D279,Matches!H:H,0)))</f>
        <v/>
      </c>
      <c r="N279" s="17"/>
      <c r="O279" s="29"/>
      <c r="P279" s="28" t="str">
        <f>IF(ISERROR(INDEX(Matches!$E:$E,MATCH($D279,Matches!I:I,0))),"",INDEX(Matches!$E:$E,MATCH($D279,Matches!I:I,0)))</f>
        <v/>
      </c>
      <c r="Q279" s="17"/>
      <c r="R279" s="29"/>
      <c r="S279" s="28" t="str">
        <f>IF(ISERROR(INDEX(Matches!$E:$E,MATCH($D279,Matches!J:J,0))),"",INDEX(Matches!$E:$E,MATCH($D279,Matches!J:J,0)))</f>
        <v/>
      </c>
      <c r="T279" s="17"/>
      <c r="U279" s="29"/>
      <c r="V279" s="28" t="str">
        <f>IF(ISERROR(INDEX(Matches!$E:$E,MATCH($D279,Matches!K:K,0))),"",INDEX(Matches!$E:$E,MATCH($D279,Matches!K:K,0)))</f>
        <v/>
      </c>
      <c r="W279" s="17"/>
      <c r="X279" s="29"/>
      <c r="Y279" s="28" t="str">
        <f>IF(ISERROR(INDEX(Matches!$E:$E,MATCH($D279,Matches!L:L,0))),"",INDEX(Matches!$E:$E,MATCH($D279,Matches!L:L,0)))</f>
        <v/>
      </c>
      <c r="Z279" s="17"/>
      <c r="AA279" s="29"/>
    </row>
    <row r="280" spans="2:29" ht="30" customHeight="1" thickTop="1" x14ac:dyDescent="0.25">
      <c r="B280" s="30"/>
      <c r="C280" s="30"/>
      <c r="D280" s="30"/>
      <c r="E280" s="30"/>
      <c r="F280" s="31" t="s">
        <v>372</v>
      </c>
      <c r="G280" s="32" t="str">
        <f>IF(SUM(G269:G279)=0,"",SUM(G269:G279))</f>
        <v/>
      </c>
      <c r="H280" s="33"/>
      <c r="I280" s="33"/>
      <c r="J280" s="32" t="str">
        <f>IF(SUM(J269:J279)=0,"",SUM(J269:J279))</f>
        <v/>
      </c>
      <c r="K280" s="33"/>
      <c r="L280" s="34"/>
      <c r="M280" s="32" t="str">
        <f>IF(SUM(M269:M279)=0,"",SUM(M269:M279))</f>
        <v/>
      </c>
      <c r="N280" s="33"/>
      <c r="O280" s="34"/>
      <c r="P280" s="32" t="str">
        <f>IF(SUM(P269:P279)=0,"",SUM(P269:P279))</f>
        <v/>
      </c>
      <c r="Q280" s="33"/>
      <c r="R280" s="34"/>
      <c r="S280" s="32" t="str">
        <f>IF(SUM(S269:S279)=0,"",SUM(S269:S279))</f>
        <v/>
      </c>
      <c r="T280" s="33"/>
      <c r="U280" s="34"/>
      <c r="V280" s="32" t="str">
        <f>IF(SUM(V269:V279)=0,"",SUM(V269:V279))</f>
        <v/>
      </c>
      <c r="W280" s="33"/>
      <c r="X280" s="34"/>
      <c r="Y280" s="32" t="str">
        <f>IF(SUM(Y269:Y279)=0,"",SUM(Y269:Y279))</f>
        <v/>
      </c>
      <c r="Z280" s="33"/>
      <c r="AA280" s="34"/>
      <c r="AB280" s="2">
        <f>SUM(G280:AA280)</f>
        <v>0</v>
      </c>
    </row>
    <row r="281" spans="2:29" ht="30" customHeight="1" x14ac:dyDescent="0.25">
      <c r="B281" s="21"/>
      <c r="C281" s="21"/>
      <c r="D281" s="21"/>
      <c r="E281" s="21"/>
      <c r="F281" s="22" t="s">
        <v>375</v>
      </c>
      <c r="G281" s="12"/>
      <c r="H281" s="15"/>
      <c r="I281" s="15" t="str">
        <f>IF(SUM(I269:I271)=0,"",SUM(I269:I271))</f>
        <v/>
      </c>
      <c r="J281" s="12"/>
      <c r="K281" s="15"/>
      <c r="L281" s="15" t="str">
        <f>IF(SUM(L269:L271)=0,"",SUM(L269:L271))</f>
        <v/>
      </c>
      <c r="M281" s="12"/>
      <c r="N281" s="15"/>
      <c r="O281" s="15" t="str">
        <f>IF(SUM(O269:O271)=0,"",SUM(O269:O271))</f>
        <v/>
      </c>
      <c r="P281" s="12"/>
      <c r="Q281" s="15"/>
      <c r="R281" s="15" t="str">
        <f>IF(SUM(R269:R271)=0,"",SUM(R269:R271))</f>
        <v/>
      </c>
      <c r="S281" s="12"/>
      <c r="T281" s="15"/>
      <c r="U281" s="15" t="str">
        <f>IF(SUM(U269:U271)=0,"",SUM(U269:U271))</f>
        <v/>
      </c>
      <c r="V281" s="12"/>
      <c r="W281" s="15"/>
      <c r="X281" s="15" t="str">
        <f>IF(SUM(X269:X271)=0,"",SUM(X269:X271))</f>
        <v/>
      </c>
      <c r="Y281" s="12"/>
      <c r="Z281" s="15"/>
      <c r="AA281" s="15" t="str">
        <f>IF(SUM(AA269:AA271)=0,"",SUM(AA269:AA271))</f>
        <v/>
      </c>
      <c r="AB281" s="2">
        <f>SUM(G281:AA281)</f>
        <v>0</v>
      </c>
      <c r="AC281" s="3">
        <f>INT(SUM(G281:AA281)/3)</f>
        <v>0</v>
      </c>
    </row>
    <row r="282" spans="2:29" ht="30" customHeight="1" thickBot="1" x14ac:dyDescent="0.3">
      <c r="B282" s="21"/>
      <c r="C282" s="21"/>
      <c r="D282" s="21"/>
      <c r="E282" s="21"/>
      <c r="F282" s="16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2"/>
    </row>
    <row r="283" spans="2:29" ht="30" customHeight="1" x14ac:dyDescent="0.25">
      <c r="B283" s="21"/>
      <c r="C283" s="21"/>
      <c r="D283" s="21"/>
      <c r="E283" s="21"/>
      <c r="F283" s="18"/>
      <c r="G283" s="124">
        <f>IF((AB280-AC281)&lt;0,0,AB280-AC281)</f>
        <v>0</v>
      </c>
      <c r="H283" s="125"/>
      <c r="I283" s="12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"/>
    </row>
    <row r="284" spans="2:29" ht="30" customHeight="1" thickBot="1" x14ac:dyDescent="0.3">
      <c r="B284" s="21"/>
      <c r="C284" s="21"/>
      <c r="D284" s="21"/>
      <c r="E284" s="21"/>
      <c r="F284" s="18"/>
      <c r="G284" s="127"/>
      <c r="H284" s="128"/>
      <c r="I284" s="12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"/>
    </row>
    <row r="285" spans="2:29" ht="30" customHeight="1" x14ac:dyDescent="0.25">
      <c r="B285" s="21"/>
      <c r="C285" s="21"/>
      <c r="D285" s="21"/>
      <c r="E285" s="21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2:29" ht="30" customHeight="1" x14ac:dyDescent="0.25">
      <c r="B286" s="21"/>
      <c r="C286" s="21"/>
      <c r="D286" s="21"/>
      <c r="E286" s="21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2:29" ht="50.1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9" ht="24.95" customHeight="1" x14ac:dyDescent="0.25">
      <c r="B288" s="130" t="str">
        <f>INDEX(Fixtures!$F:$F,MATCH(A289,Fixtures!$A:$A,0))</f>
        <v>EUXTON SOUTH END</v>
      </c>
      <c r="C288" s="131"/>
      <c r="D288" s="132"/>
      <c r="E288" s="136" t="str">
        <f>INDEX(Owners!$A:$A,MATCH(B288,Owners!$B:$B,0))</f>
        <v>Antony Robinson</v>
      </c>
      <c r="F288" s="137"/>
      <c r="G288" s="123" t="s">
        <v>390</v>
      </c>
      <c r="H288" s="123"/>
      <c r="I288" s="123"/>
      <c r="J288" s="123" t="s">
        <v>391</v>
      </c>
      <c r="K288" s="123"/>
      <c r="L288" s="123"/>
      <c r="M288" s="123" t="s">
        <v>392</v>
      </c>
      <c r="N288" s="123"/>
      <c r="O288" s="123"/>
      <c r="P288" s="123" t="s">
        <v>393</v>
      </c>
      <c r="Q288" s="123"/>
      <c r="R288" s="123"/>
      <c r="S288" s="123" t="s">
        <v>394</v>
      </c>
      <c r="T288" s="123"/>
      <c r="U288" s="123"/>
      <c r="V288" s="123" t="s">
        <v>395</v>
      </c>
      <c r="W288" s="123"/>
      <c r="X288" s="123"/>
      <c r="Y288" s="123" t="s">
        <v>396</v>
      </c>
      <c r="Z288" s="123"/>
      <c r="AA288" s="123"/>
    </row>
    <row r="289" spans="1:29" ht="24.95" customHeight="1" x14ac:dyDescent="0.25">
      <c r="A289" s="3">
        <f>A4+6</f>
        <v>24</v>
      </c>
      <c r="B289" s="133"/>
      <c r="C289" s="134"/>
      <c r="D289" s="135"/>
      <c r="E289" s="138"/>
      <c r="F289" s="139"/>
      <c r="G289" s="4" t="s">
        <v>372</v>
      </c>
      <c r="H289" s="5" t="s">
        <v>397</v>
      </c>
      <c r="I289" s="6" t="s">
        <v>375</v>
      </c>
      <c r="J289" s="4" t="s">
        <v>372</v>
      </c>
      <c r="K289" s="5" t="s">
        <v>397</v>
      </c>
      <c r="L289" s="7" t="s">
        <v>375</v>
      </c>
      <c r="M289" s="4" t="s">
        <v>372</v>
      </c>
      <c r="N289" s="5" t="s">
        <v>397</v>
      </c>
      <c r="O289" s="7" t="s">
        <v>375</v>
      </c>
      <c r="P289" s="4" t="s">
        <v>372</v>
      </c>
      <c r="Q289" s="5" t="s">
        <v>397</v>
      </c>
      <c r="R289" s="7" t="s">
        <v>375</v>
      </c>
      <c r="S289" s="4" t="s">
        <v>372</v>
      </c>
      <c r="T289" s="5" t="s">
        <v>397</v>
      </c>
      <c r="U289" s="7" t="s">
        <v>375</v>
      </c>
      <c r="V289" s="4" t="s">
        <v>372</v>
      </c>
      <c r="W289" s="5" t="s">
        <v>397</v>
      </c>
      <c r="X289" s="7" t="s">
        <v>375</v>
      </c>
      <c r="Y289" s="4" t="s">
        <v>372</v>
      </c>
      <c r="Z289" s="5" t="s">
        <v>397</v>
      </c>
      <c r="AA289" s="7" t="s">
        <v>375</v>
      </c>
    </row>
    <row r="290" spans="1:29" ht="30" customHeight="1" x14ac:dyDescent="0.25">
      <c r="B290" s="8" t="s">
        <v>65</v>
      </c>
      <c r="C290" s="8" t="s">
        <v>0</v>
      </c>
      <c r="D290" s="8" t="s">
        <v>66</v>
      </c>
      <c r="E290" s="85"/>
      <c r="F290" s="26"/>
      <c r="G290" s="9" t="str">
        <f>IF(ISERROR(INDEX(Matches!$E:$E,MATCH($D290,Matches!F:F,0))),"",INDEX(Matches!$E:$E,MATCH($D290,Matches!F:F,0)))</f>
        <v/>
      </c>
      <c r="H290" s="10" t="s">
        <v>397</v>
      </c>
      <c r="I290" s="11" t="str">
        <f>IF(ISERROR(INDEX(Matches!$E:$E,MATCH($D290,Matches!F:F,0))),"",INDEX(Matches!$E:$E,MATCH($D290,Matches!F:F,0)))</f>
        <v/>
      </c>
      <c r="J290" s="12" t="str">
        <f>IF(ISERROR(INDEX(Matches!$E:$E,MATCH($D290,Matches!G:G,0))),"",INDEX(Matches!$E:$E,MATCH($D290,Matches!G:G,0)))</f>
        <v/>
      </c>
      <c r="K290" s="13" t="s">
        <v>397</v>
      </c>
      <c r="L290" s="14" t="str">
        <f>IF(ISERROR(INDEX(Matches!$E:$E,MATCH($D290,Matches!G:G,0))),"",INDEX(Matches!$E:$E,MATCH($D290,Matches!G:G,0)))</f>
        <v/>
      </c>
      <c r="M290" s="12" t="str">
        <f>IF(ISERROR(INDEX(Matches!$E:$E,MATCH($D290,Matches!H:H,0))),"",INDEX(Matches!$E:$E,MATCH($D290,Matches!H:H,0)))</f>
        <v>*</v>
      </c>
      <c r="N290" s="13" t="s">
        <v>397</v>
      </c>
      <c r="O290" s="14" t="str">
        <f>IF(ISERROR(INDEX(Matches!$E:$E,MATCH($D290,Matches!H:H,0))),"",INDEX(Matches!$E:$E,MATCH($D290,Matches!H:H,0)))</f>
        <v>*</v>
      </c>
      <c r="P290" s="12" t="str">
        <f>IF(ISERROR(INDEX(Matches!$E:$E,MATCH($D290,Matches!I:I,0))),"",INDEX(Matches!$E:$E,MATCH($D290,Matches!I:I,0)))</f>
        <v/>
      </c>
      <c r="Q290" s="13" t="s">
        <v>397</v>
      </c>
      <c r="R290" s="14" t="str">
        <f>IF(ISERROR(INDEX(Matches!$E:$E,MATCH($D290,Matches!I:I,0))),"",INDEX(Matches!$E:$E,MATCH($D290,Matches!I:I,0)))</f>
        <v/>
      </c>
      <c r="S290" s="12" t="str">
        <f>IF(ISERROR(INDEX(Matches!$E:$E,MATCH($D290,Matches!J:J,0))),"",INDEX(Matches!$E:$E,MATCH($D290,Matches!J:J,0)))</f>
        <v/>
      </c>
      <c r="T290" s="13" t="s">
        <v>397</v>
      </c>
      <c r="U290" s="14" t="str">
        <f>IF(ISERROR(INDEX(Matches!$E:$E,MATCH($D290,Matches!J:J,0))),"",INDEX(Matches!$E:$E,MATCH($D290,Matches!J:J,0)))</f>
        <v/>
      </c>
      <c r="V290" s="12" t="str">
        <f>IF(ISERROR(INDEX(Matches!$E:$E,MATCH($D290,Matches!K:K,0))),"",INDEX(Matches!$E:$E,MATCH($D290,Matches!K:K,0)))</f>
        <v/>
      </c>
      <c r="W290" s="13" t="s">
        <v>397</v>
      </c>
      <c r="X290" s="14" t="str">
        <f>IF(ISERROR(INDEX(Matches!$E:$E,MATCH($D290,Matches!K:K,0))),"",INDEX(Matches!$E:$E,MATCH($D290,Matches!K:K,0)))</f>
        <v/>
      </c>
      <c r="Y290" s="12" t="str">
        <f>IF(ISERROR(INDEX(Matches!$E:$E,MATCH($D290,Matches!L:L,0))),"",INDEX(Matches!$E:$E,MATCH($D290,Matches!L:L,0)))</f>
        <v/>
      </c>
      <c r="Z290" s="13" t="s">
        <v>397</v>
      </c>
      <c r="AA290" s="14" t="str">
        <f>IF(ISERROR(INDEX(Matches!$E:$E,MATCH($D290,Matches!L:L,0))),"",INDEX(Matches!$E:$E,MATCH($D290,Matches!L:L,0)))</f>
        <v/>
      </c>
    </row>
    <row r="291" spans="1:29" ht="30" customHeight="1" x14ac:dyDescent="0.25">
      <c r="B291" s="8" t="s">
        <v>89</v>
      </c>
      <c r="C291" s="8" t="s">
        <v>79</v>
      </c>
      <c r="D291" s="8" t="s">
        <v>68</v>
      </c>
      <c r="E291" s="20"/>
      <c r="F291" s="26"/>
      <c r="G291" s="12" t="str">
        <f>IF(ISERROR(INDEX(Matches!$E:$E,MATCH($D291,Matches!F:F,0))),"",INDEX(Matches!$E:$E,MATCH($D291,Matches!F:F,0)))</f>
        <v/>
      </c>
      <c r="H291" s="13" t="s">
        <v>397</v>
      </c>
      <c r="I291" s="15" t="str">
        <f>IF(ISERROR(INDEX(Matches!$E:$E,MATCH($D291,Matches!F:F,0))),"",INDEX(Matches!$E:$E,MATCH($D291,Matches!F:F,0)))</f>
        <v/>
      </c>
      <c r="J291" s="12" t="str">
        <f>IF(ISERROR(INDEX(Matches!$E:$E,MATCH($D291,Matches!G:G,0))),"",INDEX(Matches!$E:$E,MATCH($D291,Matches!G:G,0)))</f>
        <v>*</v>
      </c>
      <c r="K291" s="13" t="s">
        <v>397</v>
      </c>
      <c r="L291" s="14" t="str">
        <f>IF(ISERROR(INDEX(Matches!$E:$E,MATCH($D291,Matches!G:G,0))),"",INDEX(Matches!$E:$E,MATCH($D291,Matches!G:G,0)))</f>
        <v>*</v>
      </c>
      <c r="M291" s="12" t="str">
        <f>IF(ISERROR(INDEX(Matches!$E:$E,MATCH($D291,Matches!H:H,0))),"",INDEX(Matches!$E:$E,MATCH($D291,Matches!H:H,0)))</f>
        <v/>
      </c>
      <c r="N291" s="13" t="s">
        <v>397</v>
      </c>
      <c r="O291" s="14" t="str">
        <f>IF(ISERROR(INDEX(Matches!$E:$E,MATCH($D291,Matches!H:H,0))),"",INDEX(Matches!$E:$E,MATCH($D291,Matches!H:H,0)))</f>
        <v/>
      </c>
      <c r="P291" s="12" t="str">
        <f>IF(ISERROR(INDEX(Matches!$E:$E,MATCH($D291,Matches!I:I,0))),"",INDEX(Matches!$E:$E,MATCH($D291,Matches!I:I,0)))</f>
        <v/>
      </c>
      <c r="Q291" s="13" t="s">
        <v>397</v>
      </c>
      <c r="R291" s="14" t="str">
        <f>IF(ISERROR(INDEX(Matches!$E:$E,MATCH($D291,Matches!I:I,0))),"",INDEX(Matches!$E:$E,MATCH($D291,Matches!I:I,0)))</f>
        <v/>
      </c>
      <c r="S291" s="12" t="str">
        <f>IF(ISERROR(INDEX(Matches!$E:$E,MATCH($D291,Matches!J:J,0))),"",INDEX(Matches!$E:$E,MATCH($D291,Matches!J:J,0)))</f>
        <v/>
      </c>
      <c r="T291" s="13" t="s">
        <v>397</v>
      </c>
      <c r="U291" s="14" t="str">
        <f>IF(ISERROR(INDEX(Matches!$E:$E,MATCH($D291,Matches!J:J,0))),"",INDEX(Matches!$E:$E,MATCH($D291,Matches!J:J,0)))</f>
        <v/>
      </c>
      <c r="V291" s="12" t="str">
        <f>IF(ISERROR(INDEX(Matches!$E:$E,MATCH($D291,Matches!K:K,0))),"",INDEX(Matches!$E:$E,MATCH($D291,Matches!K:K,0)))</f>
        <v/>
      </c>
      <c r="W291" s="13" t="s">
        <v>397</v>
      </c>
      <c r="X291" s="14" t="str">
        <f>IF(ISERROR(INDEX(Matches!$E:$E,MATCH($D291,Matches!K:K,0))),"",INDEX(Matches!$E:$E,MATCH($D291,Matches!K:K,0)))</f>
        <v/>
      </c>
      <c r="Y291" s="12" t="str">
        <f>IF(ISERROR(INDEX(Matches!$E:$E,MATCH($D291,Matches!L:L,0))),"",INDEX(Matches!$E:$E,MATCH($D291,Matches!L:L,0)))</f>
        <v>*</v>
      </c>
      <c r="Z291" s="13" t="s">
        <v>397</v>
      </c>
      <c r="AA291" s="14" t="str">
        <f>IF(ISERROR(INDEX(Matches!$E:$E,MATCH($D291,Matches!L:L,0))),"",INDEX(Matches!$E:$E,MATCH($D291,Matches!L:L,0)))</f>
        <v>*</v>
      </c>
    </row>
    <row r="292" spans="1:29" ht="30" customHeight="1" x14ac:dyDescent="0.25">
      <c r="B292" s="8" t="s">
        <v>118</v>
      </c>
      <c r="C292" s="8" t="s">
        <v>79</v>
      </c>
      <c r="D292" s="8" t="s">
        <v>54</v>
      </c>
      <c r="E292" s="20"/>
      <c r="F292" s="26"/>
      <c r="G292" s="12" t="str">
        <f>IF(ISERROR(INDEX(Matches!$E:$E,MATCH($D292,Matches!F:F,0))),"",INDEX(Matches!$E:$E,MATCH($D292,Matches!F:F,0)))</f>
        <v/>
      </c>
      <c r="H292" s="13" t="s">
        <v>397</v>
      </c>
      <c r="I292" s="15" t="str">
        <f>IF(ISERROR(INDEX(Matches!$E:$E,MATCH($D292,Matches!F:F,0))),"",INDEX(Matches!$E:$E,MATCH($D292,Matches!F:F,0)))</f>
        <v/>
      </c>
      <c r="J292" s="12" t="str">
        <f>IF(ISERROR(INDEX(Matches!$E:$E,MATCH($D292,Matches!G:G,0))),"",INDEX(Matches!$E:$E,MATCH($D292,Matches!G:G,0)))</f>
        <v/>
      </c>
      <c r="K292" s="13" t="s">
        <v>397</v>
      </c>
      <c r="L292" s="14" t="str">
        <f>IF(ISERROR(INDEX(Matches!$E:$E,MATCH($D292,Matches!G:G,0))),"",INDEX(Matches!$E:$E,MATCH($D292,Matches!G:G,0)))</f>
        <v/>
      </c>
      <c r="M292" s="12" t="str">
        <f>IF(ISERROR(INDEX(Matches!$E:$E,MATCH($D292,Matches!H:H,0))),"",INDEX(Matches!$E:$E,MATCH($D292,Matches!H:H,0)))</f>
        <v/>
      </c>
      <c r="N292" s="13" t="s">
        <v>397</v>
      </c>
      <c r="O292" s="14" t="str">
        <f>IF(ISERROR(INDEX(Matches!$E:$E,MATCH($D292,Matches!H:H,0))),"",INDEX(Matches!$E:$E,MATCH($D292,Matches!H:H,0)))</f>
        <v/>
      </c>
      <c r="P292" s="12" t="str">
        <f>IF(ISERROR(INDEX(Matches!$E:$E,MATCH($D292,Matches!I:I,0))),"",INDEX(Matches!$E:$E,MATCH($D292,Matches!I:I,0)))</f>
        <v>*</v>
      </c>
      <c r="Q292" s="13" t="s">
        <v>397</v>
      </c>
      <c r="R292" s="14" t="str">
        <f>IF(ISERROR(INDEX(Matches!$E:$E,MATCH($D292,Matches!I:I,0))),"",INDEX(Matches!$E:$E,MATCH($D292,Matches!I:I,0)))</f>
        <v>*</v>
      </c>
      <c r="S292" s="12" t="str">
        <f>IF(ISERROR(INDEX(Matches!$E:$E,MATCH($D292,Matches!J:J,0))),"",INDEX(Matches!$E:$E,MATCH($D292,Matches!J:J,0)))</f>
        <v/>
      </c>
      <c r="T292" s="13" t="s">
        <v>397</v>
      </c>
      <c r="U292" s="14" t="str">
        <f>IF(ISERROR(INDEX(Matches!$E:$E,MATCH($D292,Matches!J:J,0))),"",INDEX(Matches!$E:$E,MATCH($D292,Matches!J:J,0)))</f>
        <v/>
      </c>
      <c r="V292" s="12" t="str">
        <f>IF(ISERROR(INDEX(Matches!$E:$E,MATCH($D292,Matches!K:K,0))),"",INDEX(Matches!$E:$E,MATCH($D292,Matches!K:K,0)))</f>
        <v>*</v>
      </c>
      <c r="W292" s="13" t="s">
        <v>397</v>
      </c>
      <c r="X292" s="14" t="str">
        <f>IF(ISERROR(INDEX(Matches!$E:$E,MATCH($D292,Matches!K:K,0))),"",INDEX(Matches!$E:$E,MATCH($D292,Matches!K:K,0)))</f>
        <v>*</v>
      </c>
      <c r="Y292" s="12" t="str">
        <f>IF(ISERROR(INDEX(Matches!$E:$E,MATCH($D292,Matches!L:L,0))),"",INDEX(Matches!$E:$E,MATCH($D292,Matches!L:L,0)))</f>
        <v/>
      </c>
      <c r="Z292" s="13" t="s">
        <v>397</v>
      </c>
      <c r="AA292" s="14" t="str">
        <f>IF(ISERROR(INDEX(Matches!$E:$E,MATCH($D292,Matches!L:L,0))),"",INDEX(Matches!$E:$E,MATCH($D292,Matches!L:L,0)))</f>
        <v/>
      </c>
    </row>
    <row r="293" spans="1:29" ht="30" customHeight="1" x14ac:dyDescent="0.25">
      <c r="B293" s="8" t="s">
        <v>156</v>
      </c>
      <c r="C293" s="8" t="s">
        <v>130</v>
      </c>
      <c r="D293" s="8" t="s">
        <v>76</v>
      </c>
      <c r="E293" s="20"/>
      <c r="F293" s="26"/>
      <c r="G293" s="12" t="str">
        <f>IF(ISERROR(INDEX(Matches!$E:$E,MATCH($D293,Matches!F:F,0))),"",INDEX(Matches!$E:$E,MATCH($D293,Matches!F:F,0)))</f>
        <v/>
      </c>
      <c r="H293" s="15"/>
      <c r="I293" s="15"/>
      <c r="J293" s="12" t="str">
        <f>IF(ISERROR(INDEX(Matches!$E:$E,MATCH($D293,Matches!G:G,0))),"",INDEX(Matches!$E:$E,MATCH($D293,Matches!G:G,0)))</f>
        <v>*</v>
      </c>
      <c r="K293" s="15"/>
      <c r="L293" s="14"/>
      <c r="M293" s="12" t="str">
        <f>IF(ISERROR(INDEX(Matches!$E:$E,MATCH($D293,Matches!H:H,0))),"",INDEX(Matches!$E:$E,MATCH($D293,Matches!H:H,0)))</f>
        <v/>
      </c>
      <c r="N293" s="15"/>
      <c r="O293" s="14"/>
      <c r="P293" s="12" t="str">
        <f>IF(ISERROR(INDEX(Matches!$E:$E,MATCH($D293,Matches!I:I,0))),"",INDEX(Matches!$E:$E,MATCH($D293,Matches!I:I,0)))</f>
        <v/>
      </c>
      <c r="Q293" s="15"/>
      <c r="R293" s="14"/>
      <c r="S293" s="12" t="str">
        <f>IF(ISERROR(INDEX(Matches!$E:$E,MATCH($D293,Matches!J:J,0))),"",INDEX(Matches!$E:$E,MATCH($D293,Matches!J:J,0)))</f>
        <v/>
      </c>
      <c r="T293" s="15"/>
      <c r="U293" s="14"/>
      <c r="V293" s="12" t="str">
        <f>IF(ISERROR(INDEX(Matches!$E:$E,MATCH($D293,Matches!K:K,0))),"",INDEX(Matches!$E:$E,MATCH($D293,Matches!K:K,0)))</f>
        <v/>
      </c>
      <c r="W293" s="15"/>
      <c r="X293" s="14"/>
      <c r="Y293" s="12" t="str">
        <f>IF(ISERROR(INDEX(Matches!$E:$E,MATCH($D293,Matches!L:L,0))),"",INDEX(Matches!$E:$E,MATCH($D293,Matches!L:L,0)))</f>
        <v/>
      </c>
      <c r="Z293" s="15"/>
      <c r="AA293" s="14"/>
    </row>
    <row r="294" spans="1:29" ht="30" customHeight="1" x14ac:dyDescent="0.25">
      <c r="B294" s="8" t="s">
        <v>154</v>
      </c>
      <c r="C294" s="8" t="s">
        <v>130</v>
      </c>
      <c r="D294" s="8" t="s">
        <v>66</v>
      </c>
      <c r="E294" s="20"/>
      <c r="F294" s="26"/>
      <c r="G294" s="12" t="str">
        <f>IF(ISERROR(INDEX(Matches!$E:$E,MATCH($D294,Matches!F:F,0))),"",INDEX(Matches!$E:$E,MATCH($D294,Matches!F:F,0)))</f>
        <v/>
      </c>
      <c r="H294" s="15"/>
      <c r="I294" s="15"/>
      <c r="J294" s="12" t="str">
        <f>IF(ISERROR(INDEX(Matches!$E:$E,MATCH($D294,Matches!G:G,0))),"",INDEX(Matches!$E:$E,MATCH($D294,Matches!G:G,0)))</f>
        <v/>
      </c>
      <c r="K294" s="15"/>
      <c r="L294" s="14"/>
      <c r="M294" s="12" t="str">
        <f>IF(ISERROR(INDEX(Matches!$E:$E,MATCH($D294,Matches!H:H,0))),"",INDEX(Matches!$E:$E,MATCH($D294,Matches!H:H,0)))</f>
        <v>*</v>
      </c>
      <c r="N294" s="15"/>
      <c r="O294" s="14"/>
      <c r="P294" s="12" t="str">
        <f>IF(ISERROR(INDEX(Matches!$E:$E,MATCH($D294,Matches!I:I,0))),"",INDEX(Matches!$E:$E,MATCH($D294,Matches!I:I,0)))</f>
        <v/>
      </c>
      <c r="Q294" s="15"/>
      <c r="R294" s="14"/>
      <c r="S294" s="12" t="str">
        <f>IF(ISERROR(INDEX(Matches!$E:$E,MATCH($D294,Matches!J:J,0))),"",INDEX(Matches!$E:$E,MATCH($D294,Matches!J:J,0)))</f>
        <v/>
      </c>
      <c r="T294" s="15"/>
      <c r="U294" s="14"/>
      <c r="V294" s="12" t="str">
        <f>IF(ISERROR(INDEX(Matches!$E:$E,MATCH($D294,Matches!K:K,0))),"",INDEX(Matches!$E:$E,MATCH($D294,Matches!K:K,0)))</f>
        <v/>
      </c>
      <c r="W294" s="15"/>
      <c r="X294" s="14"/>
      <c r="Y294" s="12" t="str">
        <f>IF(ISERROR(INDEX(Matches!$E:$E,MATCH($D294,Matches!L:L,0))),"",INDEX(Matches!$E:$E,MATCH($D294,Matches!L:L,0)))</f>
        <v/>
      </c>
      <c r="Z294" s="15"/>
      <c r="AA294" s="14"/>
    </row>
    <row r="295" spans="1:29" ht="30" customHeight="1" x14ac:dyDescent="0.25">
      <c r="B295" s="8" t="s">
        <v>153</v>
      </c>
      <c r="C295" s="8" t="s">
        <v>130</v>
      </c>
      <c r="D295" s="8" t="s">
        <v>71</v>
      </c>
      <c r="E295" s="20"/>
      <c r="F295" s="26"/>
      <c r="G295" s="12" t="str">
        <f>IF(ISERROR(INDEX(Matches!$E:$E,MATCH($D295,Matches!F:F,0))),"",INDEX(Matches!$E:$E,MATCH($D295,Matches!F:F,0)))</f>
        <v/>
      </c>
      <c r="H295" s="15"/>
      <c r="I295" s="15"/>
      <c r="J295" s="12" t="str">
        <f>IF(ISERROR(INDEX(Matches!$E:$E,MATCH($D295,Matches!G:G,0))),"",INDEX(Matches!$E:$E,MATCH($D295,Matches!G:G,0)))</f>
        <v>*</v>
      </c>
      <c r="K295" s="15"/>
      <c r="L295" s="14"/>
      <c r="M295" s="12" t="str">
        <f>IF(ISERROR(INDEX(Matches!$E:$E,MATCH($D295,Matches!H:H,0))),"",INDEX(Matches!$E:$E,MATCH($D295,Matches!H:H,0)))</f>
        <v/>
      </c>
      <c r="N295" s="15"/>
      <c r="O295" s="14"/>
      <c r="P295" s="12" t="str">
        <f>IF(ISERROR(INDEX(Matches!$E:$E,MATCH($D295,Matches!I:I,0))),"",INDEX(Matches!$E:$E,MATCH($D295,Matches!I:I,0)))</f>
        <v/>
      </c>
      <c r="Q295" s="15"/>
      <c r="R295" s="14"/>
      <c r="S295" s="12" t="str">
        <f>IF(ISERROR(INDEX(Matches!$E:$E,MATCH($D295,Matches!J:J,0))),"",INDEX(Matches!$E:$E,MATCH($D295,Matches!J:J,0)))</f>
        <v/>
      </c>
      <c r="T295" s="15"/>
      <c r="U295" s="14"/>
      <c r="V295" s="12" t="str">
        <f>IF(ISERROR(INDEX(Matches!$E:$E,MATCH($D295,Matches!K:K,0))),"",INDEX(Matches!$E:$E,MATCH($D295,Matches!K:K,0)))</f>
        <v>*</v>
      </c>
      <c r="W295" s="15"/>
      <c r="X295" s="14"/>
      <c r="Y295" s="12" t="str">
        <f>IF(ISERROR(INDEX(Matches!$E:$E,MATCH($D295,Matches!L:L,0))),"",INDEX(Matches!$E:$E,MATCH($D295,Matches!L:L,0)))</f>
        <v/>
      </c>
      <c r="Z295" s="15"/>
      <c r="AA295" s="14"/>
    </row>
    <row r="296" spans="1:29" ht="30" customHeight="1" x14ac:dyDescent="0.25">
      <c r="B296" s="8" t="s">
        <v>300</v>
      </c>
      <c r="C296" s="8" t="s">
        <v>201</v>
      </c>
      <c r="D296" s="8" t="s">
        <v>32</v>
      </c>
      <c r="E296" s="20"/>
      <c r="F296" s="26"/>
      <c r="G296" s="12" t="str">
        <f>IF(ISERROR(INDEX(Matches!$E:$E,MATCH($D296,Matches!F:F,0))),"",INDEX(Matches!$E:$E,MATCH($D296,Matches!F:F,0)))</f>
        <v/>
      </c>
      <c r="H296" s="15"/>
      <c r="I296" s="15"/>
      <c r="J296" s="12" t="str">
        <f>IF(ISERROR(INDEX(Matches!$E:$E,MATCH($D296,Matches!G:G,0))),"",INDEX(Matches!$E:$E,MATCH($D296,Matches!G:G,0)))</f>
        <v>*</v>
      </c>
      <c r="K296" s="15"/>
      <c r="L296" s="14"/>
      <c r="M296" s="12" t="str">
        <f>IF(ISERROR(INDEX(Matches!$E:$E,MATCH($D296,Matches!H:H,0))),"",INDEX(Matches!$E:$E,MATCH($D296,Matches!H:H,0)))</f>
        <v/>
      </c>
      <c r="N296" s="15"/>
      <c r="O296" s="14"/>
      <c r="P296" s="12" t="str">
        <f>IF(ISERROR(INDEX(Matches!$E:$E,MATCH($D296,Matches!I:I,0))),"",INDEX(Matches!$E:$E,MATCH($D296,Matches!I:I,0)))</f>
        <v/>
      </c>
      <c r="Q296" s="15"/>
      <c r="R296" s="14"/>
      <c r="S296" s="12" t="str">
        <f>IF(ISERROR(INDEX(Matches!$E:$E,MATCH($D296,Matches!J:J,0))),"",INDEX(Matches!$E:$E,MATCH($D296,Matches!J:J,0)))</f>
        <v/>
      </c>
      <c r="T296" s="15"/>
      <c r="U296" s="14"/>
      <c r="V296" s="12" t="str">
        <f>IF(ISERROR(INDEX(Matches!$E:$E,MATCH($D296,Matches!K:K,0))),"",INDEX(Matches!$E:$E,MATCH($D296,Matches!K:K,0)))</f>
        <v>*</v>
      </c>
      <c r="W296" s="15"/>
      <c r="X296" s="14"/>
      <c r="Y296" s="12" t="str">
        <f>IF(ISERROR(INDEX(Matches!$E:$E,MATCH($D296,Matches!L:L,0))),"",INDEX(Matches!$E:$E,MATCH($D296,Matches!L:L,0)))</f>
        <v/>
      </c>
      <c r="Z296" s="15"/>
      <c r="AA296" s="14"/>
    </row>
    <row r="297" spans="1:29" ht="30" customHeight="1" x14ac:dyDescent="0.25">
      <c r="B297" s="8" t="s">
        <v>202</v>
      </c>
      <c r="C297" s="8" t="s">
        <v>201</v>
      </c>
      <c r="D297" s="8" t="s">
        <v>37</v>
      </c>
      <c r="E297" s="20"/>
      <c r="F297" s="26"/>
      <c r="G297" s="12" t="str">
        <f>IF(ISERROR(INDEX(Matches!$E:$E,MATCH($D297,Matches!F:F,0))),"",INDEX(Matches!$E:$E,MATCH($D297,Matches!F:F,0)))</f>
        <v/>
      </c>
      <c r="H297" s="15"/>
      <c r="I297" s="15"/>
      <c r="J297" s="12" t="str">
        <f>IF(ISERROR(INDEX(Matches!$E:$E,MATCH($D297,Matches!G:G,0))),"",INDEX(Matches!$E:$E,MATCH($D297,Matches!G:G,0)))</f>
        <v/>
      </c>
      <c r="K297" s="15"/>
      <c r="L297" s="14"/>
      <c r="M297" s="12" t="str">
        <f>IF(ISERROR(INDEX(Matches!$E:$E,MATCH($D297,Matches!H:H,0))),"",INDEX(Matches!$E:$E,MATCH($D297,Matches!H:H,0)))</f>
        <v/>
      </c>
      <c r="N297" s="15"/>
      <c r="O297" s="14"/>
      <c r="P297" s="12" t="str">
        <f>IF(ISERROR(INDEX(Matches!$E:$E,MATCH($D297,Matches!I:I,0))),"",INDEX(Matches!$E:$E,MATCH($D297,Matches!I:I,0)))</f>
        <v/>
      </c>
      <c r="Q297" s="15"/>
      <c r="R297" s="14"/>
      <c r="S297" s="12" t="str">
        <f>IF(ISERROR(INDEX(Matches!$E:$E,MATCH($D297,Matches!J:J,0))),"",INDEX(Matches!$E:$E,MATCH($D297,Matches!J:J,0)))</f>
        <v/>
      </c>
      <c r="T297" s="15"/>
      <c r="U297" s="14"/>
      <c r="V297" s="12" t="str">
        <f>IF(ISERROR(INDEX(Matches!$E:$E,MATCH($D297,Matches!K:K,0))),"",INDEX(Matches!$E:$E,MATCH($D297,Matches!K:K,0)))</f>
        <v/>
      </c>
      <c r="W297" s="15"/>
      <c r="X297" s="14"/>
      <c r="Y297" s="12" t="str">
        <f>IF(ISERROR(INDEX(Matches!$E:$E,MATCH($D297,Matches!L:L,0))),"",INDEX(Matches!$E:$E,MATCH($D297,Matches!L:L,0)))</f>
        <v>*</v>
      </c>
      <c r="Z297" s="15"/>
      <c r="AA297" s="14"/>
    </row>
    <row r="298" spans="1:29" ht="30" customHeight="1" x14ac:dyDescent="0.25">
      <c r="B298" s="8" t="s">
        <v>257</v>
      </c>
      <c r="C298" s="8" t="s">
        <v>201</v>
      </c>
      <c r="D298" s="8" t="s">
        <v>175</v>
      </c>
      <c r="E298" s="20"/>
      <c r="F298" s="26"/>
      <c r="G298" s="12" t="str">
        <f>IF(ISERROR(INDEX(Matches!$E:$E,MATCH($D298,Matches!F:F,0))),"",INDEX(Matches!$E:$E,MATCH($D298,Matches!F:F,0)))</f>
        <v/>
      </c>
      <c r="H298" s="15"/>
      <c r="I298" s="15"/>
      <c r="J298" s="12" t="str">
        <f>IF(ISERROR(INDEX(Matches!$E:$E,MATCH($D298,Matches!G:G,0))),"",INDEX(Matches!$E:$E,MATCH($D298,Matches!G:G,0)))</f>
        <v>*</v>
      </c>
      <c r="K298" s="15"/>
      <c r="L298" s="14"/>
      <c r="M298" s="12" t="str">
        <f>IF(ISERROR(INDEX(Matches!$E:$E,MATCH($D298,Matches!H:H,0))),"",INDEX(Matches!$E:$E,MATCH($D298,Matches!H:H,0)))</f>
        <v/>
      </c>
      <c r="N298" s="15"/>
      <c r="O298" s="14"/>
      <c r="P298" s="12" t="str">
        <f>IF(ISERROR(INDEX(Matches!$E:$E,MATCH($D298,Matches!I:I,0))),"",INDEX(Matches!$E:$E,MATCH($D298,Matches!I:I,0)))</f>
        <v/>
      </c>
      <c r="Q298" s="15"/>
      <c r="R298" s="14"/>
      <c r="S298" s="12" t="str">
        <f>IF(ISERROR(INDEX(Matches!$E:$E,MATCH($D298,Matches!J:J,0))),"",INDEX(Matches!$E:$E,MATCH($D298,Matches!J:J,0)))</f>
        <v/>
      </c>
      <c r="T298" s="15"/>
      <c r="U298" s="14"/>
      <c r="V298" s="12" t="str">
        <f>IF(ISERROR(INDEX(Matches!$E:$E,MATCH($D298,Matches!K:K,0))),"",INDEX(Matches!$E:$E,MATCH($D298,Matches!K:K,0)))</f>
        <v>*</v>
      </c>
      <c r="W298" s="15"/>
      <c r="X298" s="14"/>
      <c r="Y298" s="12" t="str">
        <f>IF(ISERROR(INDEX(Matches!$E:$E,MATCH($D298,Matches!L:L,0))),"",INDEX(Matches!$E:$E,MATCH($D298,Matches!L:L,0)))</f>
        <v/>
      </c>
      <c r="Z298" s="15"/>
      <c r="AA298" s="14"/>
    </row>
    <row r="299" spans="1:29" ht="30" customHeight="1" x14ac:dyDescent="0.25">
      <c r="B299" s="8" t="s">
        <v>248</v>
      </c>
      <c r="C299" s="8" t="s">
        <v>201</v>
      </c>
      <c r="D299" s="8" t="s">
        <v>66</v>
      </c>
      <c r="E299" s="20"/>
      <c r="F299" s="26"/>
      <c r="G299" s="12" t="str">
        <f>IF(ISERROR(INDEX(Matches!$E:$E,MATCH($D299,Matches!F:F,0))),"",INDEX(Matches!$E:$E,MATCH($D299,Matches!F:F,0)))</f>
        <v/>
      </c>
      <c r="H299" s="15"/>
      <c r="I299" s="15"/>
      <c r="J299" s="12" t="str">
        <f>IF(ISERROR(INDEX(Matches!$E:$E,MATCH($D299,Matches!G:G,0))),"",INDEX(Matches!$E:$E,MATCH($D299,Matches!G:G,0)))</f>
        <v/>
      </c>
      <c r="K299" s="15"/>
      <c r="L299" s="14"/>
      <c r="M299" s="12" t="str">
        <f>IF(ISERROR(INDEX(Matches!$E:$E,MATCH($D299,Matches!H:H,0))),"",INDEX(Matches!$E:$E,MATCH($D299,Matches!H:H,0)))</f>
        <v>*</v>
      </c>
      <c r="N299" s="15"/>
      <c r="O299" s="14"/>
      <c r="P299" s="12" t="str">
        <f>IF(ISERROR(INDEX(Matches!$E:$E,MATCH($D299,Matches!I:I,0))),"",INDEX(Matches!$E:$E,MATCH($D299,Matches!I:I,0)))</f>
        <v/>
      </c>
      <c r="Q299" s="15"/>
      <c r="R299" s="14"/>
      <c r="S299" s="12" t="str">
        <f>IF(ISERROR(INDEX(Matches!$E:$E,MATCH($D299,Matches!J:J,0))),"",INDEX(Matches!$E:$E,MATCH($D299,Matches!J:J,0)))</f>
        <v/>
      </c>
      <c r="T299" s="15"/>
      <c r="U299" s="14"/>
      <c r="V299" s="12" t="str">
        <f>IF(ISERROR(INDEX(Matches!$E:$E,MATCH($D299,Matches!K:K,0))),"",INDEX(Matches!$E:$E,MATCH($D299,Matches!K:K,0)))</f>
        <v/>
      </c>
      <c r="W299" s="15"/>
      <c r="X299" s="14"/>
      <c r="Y299" s="12" t="str">
        <f>IF(ISERROR(INDEX(Matches!$E:$E,MATCH($D299,Matches!L:L,0))),"",INDEX(Matches!$E:$E,MATCH($D299,Matches!L:L,0)))</f>
        <v/>
      </c>
      <c r="Z299" s="15"/>
      <c r="AA299" s="14"/>
    </row>
    <row r="300" spans="1:29" ht="30" customHeight="1" thickBot="1" x14ac:dyDescent="0.3">
      <c r="B300" s="27" t="s">
        <v>253</v>
      </c>
      <c r="C300" s="27" t="s">
        <v>201</v>
      </c>
      <c r="D300" s="27" t="s">
        <v>11</v>
      </c>
      <c r="E300" s="35"/>
      <c r="F300" s="26"/>
      <c r="G300" s="28" t="str">
        <f>IF(ISERROR(INDEX(Matches!$E:$E,MATCH($D300,Matches!F:F,0))),"",INDEX(Matches!$E:$E,MATCH($D300,Matches!F:F,0)))</f>
        <v/>
      </c>
      <c r="H300" s="17"/>
      <c r="I300" s="17"/>
      <c r="J300" s="28" t="str">
        <f>IF(ISERROR(INDEX(Matches!$E:$E,MATCH($D300,Matches!G:G,0))),"",INDEX(Matches!$E:$E,MATCH($D300,Matches!G:G,0)))</f>
        <v>*</v>
      </c>
      <c r="K300" s="17"/>
      <c r="L300" s="29"/>
      <c r="M300" s="28" t="str">
        <f>IF(ISERROR(INDEX(Matches!$E:$E,MATCH($D300,Matches!H:H,0))),"",INDEX(Matches!$E:$E,MATCH($D300,Matches!H:H,0)))</f>
        <v/>
      </c>
      <c r="N300" s="17"/>
      <c r="O300" s="29"/>
      <c r="P300" s="28" t="str">
        <f>IF(ISERROR(INDEX(Matches!$E:$E,MATCH($D300,Matches!I:I,0))),"",INDEX(Matches!$E:$E,MATCH($D300,Matches!I:I,0)))</f>
        <v/>
      </c>
      <c r="Q300" s="17"/>
      <c r="R300" s="29"/>
      <c r="S300" s="28" t="str">
        <f>IF(ISERROR(INDEX(Matches!$E:$E,MATCH($D300,Matches!J:J,0))),"",INDEX(Matches!$E:$E,MATCH($D300,Matches!J:J,0)))</f>
        <v/>
      </c>
      <c r="T300" s="17"/>
      <c r="U300" s="29"/>
      <c r="V300" s="28" t="str">
        <f>IF(ISERROR(INDEX(Matches!$E:$E,MATCH($D300,Matches!K:K,0))),"",INDEX(Matches!$E:$E,MATCH($D300,Matches!K:K,0)))</f>
        <v>*</v>
      </c>
      <c r="W300" s="17"/>
      <c r="X300" s="29"/>
      <c r="Y300" s="28" t="str">
        <f>IF(ISERROR(INDEX(Matches!$E:$E,MATCH($D300,Matches!L:L,0))),"",INDEX(Matches!$E:$E,MATCH($D300,Matches!L:L,0)))</f>
        <v/>
      </c>
      <c r="Z300" s="17"/>
      <c r="AA300" s="29"/>
    </row>
    <row r="301" spans="1:29" ht="30" customHeight="1" thickTop="1" x14ac:dyDescent="0.25">
      <c r="B301" s="30" t="s">
        <v>40</v>
      </c>
      <c r="C301" s="30" t="s">
        <v>0</v>
      </c>
      <c r="D301" s="30" t="s">
        <v>41</v>
      </c>
      <c r="E301" s="36"/>
      <c r="F301" s="31" t="s">
        <v>372</v>
      </c>
      <c r="G301" s="32" t="str">
        <f>IF(SUM(G290:G300)=0,"",SUM(G290:G300))</f>
        <v/>
      </c>
      <c r="H301" s="33"/>
      <c r="I301" s="33"/>
      <c r="J301" s="32" t="str">
        <f>IF(SUM(J290:J300)=0,"",SUM(J290:J300))</f>
        <v/>
      </c>
      <c r="K301" s="33"/>
      <c r="L301" s="34"/>
      <c r="M301" s="32" t="str">
        <f>IF(SUM(M290:M300)=0,"",SUM(M290:M300))</f>
        <v/>
      </c>
      <c r="N301" s="33"/>
      <c r="O301" s="34"/>
      <c r="P301" s="32" t="str">
        <f>IF(SUM(P290:P300)=0,"",SUM(P290:P300))</f>
        <v/>
      </c>
      <c r="Q301" s="33"/>
      <c r="R301" s="34"/>
      <c r="S301" s="32" t="str">
        <f>IF(SUM(S290:S300)=0,"",SUM(S290:S300))</f>
        <v/>
      </c>
      <c r="T301" s="33"/>
      <c r="U301" s="34"/>
      <c r="V301" s="32" t="str">
        <f>IF(SUM(V290:V300)=0,"",SUM(V290:V300))</f>
        <v/>
      </c>
      <c r="W301" s="33"/>
      <c r="X301" s="34"/>
      <c r="Y301" s="32" t="str">
        <f>IF(SUM(Y290:Y300)=0,"",SUM(Y290:Y300))</f>
        <v/>
      </c>
      <c r="Z301" s="33"/>
      <c r="AA301" s="34"/>
      <c r="AB301" s="2">
        <f>SUM(G301:AA301)</f>
        <v>0</v>
      </c>
    </row>
    <row r="302" spans="1:29" ht="30" customHeight="1" x14ac:dyDescent="0.25">
      <c r="B302" s="21" t="s">
        <v>113</v>
      </c>
      <c r="C302" s="21" t="s">
        <v>79</v>
      </c>
      <c r="D302" s="21" t="s">
        <v>41</v>
      </c>
      <c r="E302" s="23"/>
      <c r="F302" s="22" t="s">
        <v>375</v>
      </c>
      <c r="G302" s="12"/>
      <c r="H302" s="15"/>
      <c r="I302" s="15" t="str">
        <f>IF(SUM(I290:I292)=0,"",SUM(I290:I292))</f>
        <v/>
      </c>
      <c r="J302" s="12"/>
      <c r="K302" s="15"/>
      <c r="L302" s="15" t="str">
        <f>IF(SUM(L290:L292)=0,"",SUM(L290:L292))</f>
        <v/>
      </c>
      <c r="M302" s="12"/>
      <c r="N302" s="15"/>
      <c r="O302" s="15" t="str">
        <f>IF(SUM(O290:O292)=0,"",SUM(O290:O292))</f>
        <v/>
      </c>
      <c r="P302" s="12"/>
      <c r="Q302" s="15"/>
      <c r="R302" s="15" t="str">
        <f>IF(SUM(R290:R292)=0,"",SUM(R290:R292))</f>
        <v/>
      </c>
      <c r="S302" s="12"/>
      <c r="T302" s="15"/>
      <c r="U302" s="15" t="str">
        <f>IF(SUM(U290:U292)=0,"",SUM(U290:U292))</f>
        <v/>
      </c>
      <c r="V302" s="12"/>
      <c r="W302" s="15"/>
      <c r="X302" s="15" t="str">
        <f>IF(SUM(X290:X292)=0,"",SUM(X290:X292))</f>
        <v/>
      </c>
      <c r="Y302" s="12"/>
      <c r="Z302" s="15"/>
      <c r="AA302" s="15" t="str">
        <f>IF(SUM(AA290:AA292)=0,"",SUM(AA290:AA292))</f>
        <v/>
      </c>
      <c r="AB302" s="2">
        <f>SUM(G302:AA302)</f>
        <v>0</v>
      </c>
      <c r="AC302" s="3">
        <f>INT(SUM(G302:AA302)/3)</f>
        <v>0</v>
      </c>
    </row>
    <row r="303" spans="1:29" ht="30" customHeight="1" thickBot="1" x14ac:dyDescent="0.3">
      <c r="B303" s="21" t="s">
        <v>83</v>
      </c>
      <c r="C303" s="21" t="s">
        <v>79</v>
      </c>
      <c r="D303" s="21" t="s">
        <v>64</v>
      </c>
      <c r="E303" s="24"/>
      <c r="F303" s="16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2"/>
    </row>
    <row r="304" spans="1:29" ht="30" customHeight="1" x14ac:dyDescent="0.25">
      <c r="B304" s="21" t="s">
        <v>95</v>
      </c>
      <c r="C304" s="21" t="s">
        <v>79</v>
      </c>
      <c r="D304" s="21" t="s">
        <v>66</v>
      </c>
      <c r="E304" s="24"/>
      <c r="F304" s="18"/>
      <c r="G304" s="124">
        <f>IF((AB301-AC302)&lt;0,0,AB301-AC302)</f>
        <v>0</v>
      </c>
      <c r="H304" s="125"/>
      <c r="I304" s="126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"/>
    </row>
    <row r="305" spans="1:28" ht="30" customHeight="1" thickBot="1" x14ac:dyDescent="0.3">
      <c r="B305" s="21" t="s">
        <v>199</v>
      </c>
      <c r="C305" s="21" t="s">
        <v>130</v>
      </c>
      <c r="D305" s="21" t="s">
        <v>71</v>
      </c>
      <c r="E305" s="24"/>
      <c r="F305" s="18"/>
      <c r="G305" s="127"/>
      <c r="H305" s="128"/>
      <c r="I305" s="12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"/>
    </row>
    <row r="306" spans="1:28" ht="30" customHeight="1" x14ac:dyDescent="0.25">
      <c r="B306" s="21" t="s">
        <v>246</v>
      </c>
      <c r="C306" s="21" t="s">
        <v>201</v>
      </c>
      <c r="D306" s="21" t="s">
        <v>19</v>
      </c>
      <c r="E306" s="24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8" ht="30" customHeight="1" x14ac:dyDescent="0.25">
      <c r="B307" s="21" t="s">
        <v>305</v>
      </c>
      <c r="C307" s="21" t="s">
        <v>201</v>
      </c>
      <c r="D307" s="21" t="s">
        <v>44</v>
      </c>
      <c r="E307" s="24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8" ht="30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8" ht="50.1" customHeight="1" x14ac:dyDescent="0.25">
      <c r="A309" s="3">
        <f>A1</f>
        <v>3</v>
      </c>
      <c r="B309" s="140" t="str">
        <f>INDEX(Diary!$E:$E,MATCH(A309,Diary!$A:$A,0))</f>
        <v>Dream League</v>
      </c>
      <c r="C309" s="141"/>
      <c r="D309" s="142"/>
      <c r="E309" s="143" t="str">
        <f>INDEX(Diary!$B:$B,MATCH(A309,Diary!$A:$A,0))</f>
        <v>Week 3</v>
      </c>
      <c r="F309" s="143"/>
      <c r="G309" s="143"/>
      <c r="H309" s="143"/>
      <c r="I309" s="143"/>
      <c r="J309" s="144">
        <f>INDEX(Diary!$C:$C,MATCH(A309,Diary!$A:$A,0))</f>
        <v>41904</v>
      </c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6"/>
    </row>
    <row r="310" spans="1:28" ht="24.9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8" ht="24.95" customHeight="1" x14ac:dyDescent="0.25">
      <c r="B311" s="130" t="str">
        <f>INDEX(Fixtures!$E:$E,MATCH(A312,Fixtures!$A:$A,0))</f>
        <v>MICKY QUINN'S SHIRT</v>
      </c>
      <c r="C311" s="131"/>
      <c r="D311" s="132"/>
      <c r="E311" s="136" t="str">
        <f>INDEX(Owners!$A:$A,MATCH(B311,Owners!$B:$B,0))</f>
        <v>Andy Charleston</v>
      </c>
      <c r="F311" s="137"/>
      <c r="G311" s="123" t="s">
        <v>390</v>
      </c>
      <c r="H311" s="123"/>
      <c r="I311" s="123"/>
      <c r="J311" s="123" t="s">
        <v>391</v>
      </c>
      <c r="K311" s="123"/>
      <c r="L311" s="123"/>
      <c r="M311" s="123" t="s">
        <v>392</v>
      </c>
      <c r="N311" s="123"/>
      <c r="O311" s="123"/>
      <c r="P311" s="123" t="s">
        <v>393</v>
      </c>
      <c r="Q311" s="123"/>
      <c r="R311" s="123"/>
      <c r="S311" s="123" t="s">
        <v>394</v>
      </c>
      <c r="T311" s="123"/>
      <c r="U311" s="123"/>
      <c r="V311" s="123" t="s">
        <v>395</v>
      </c>
      <c r="W311" s="123"/>
      <c r="X311" s="123"/>
      <c r="Y311" s="123" t="s">
        <v>396</v>
      </c>
      <c r="Z311" s="123"/>
      <c r="AA311" s="123"/>
    </row>
    <row r="312" spans="1:28" ht="24.95" customHeight="1" x14ac:dyDescent="0.25">
      <c r="A312" s="3">
        <f>A4+7</f>
        <v>25</v>
      </c>
      <c r="B312" s="133"/>
      <c r="C312" s="134"/>
      <c r="D312" s="135"/>
      <c r="E312" s="138"/>
      <c r="F312" s="139"/>
      <c r="G312" s="4" t="s">
        <v>372</v>
      </c>
      <c r="H312" s="5" t="s">
        <v>397</v>
      </c>
      <c r="I312" s="6" t="s">
        <v>375</v>
      </c>
      <c r="J312" s="4" t="s">
        <v>372</v>
      </c>
      <c r="K312" s="5" t="s">
        <v>397</v>
      </c>
      <c r="L312" s="7" t="s">
        <v>375</v>
      </c>
      <c r="M312" s="4" t="s">
        <v>372</v>
      </c>
      <c r="N312" s="5" t="s">
        <v>397</v>
      </c>
      <c r="O312" s="7" t="s">
        <v>375</v>
      </c>
      <c r="P312" s="4" t="s">
        <v>372</v>
      </c>
      <c r="Q312" s="5" t="s">
        <v>397</v>
      </c>
      <c r="R312" s="7" t="s">
        <v>375</v>
      </c>
      <c r="S312" s="4" t="s">
        <v>372</v>
      </c>
      <c r="T312" s="5" t="s">
        <v>397</v>
      </c>
      <c r="U312" s="7" t="s">
        <v>375</v>
      </c>
      <c r="V312" s="4" t="s">
        <v>372</v>
      </c>
      <c r="W312" s="5" t="s">
        <v>397</v>
      </c>
      <c r="X312" s="7" t="s">
        <v>375</v>
      </c>
      <c r="Y312" s="4" t="s">
        <v>372</v>
      </c>
      <c r="Z312" s="5" t="s">
        <v>397</v>
      </c>
      <c r="AA312" s="7" t="s">
        <v>375</v>
      </c>
    </row>
    <row r="313" spans="1:28" ht="30" customHeight="1" x14ac:dyDescent="0.25">
      <c r="B313" s="8" t="s">
        <v>26</v>
      </c>
      <c r="C313" s="8" t="s">
        <v>0</v>
      </c>
      <c r="D313" s="8" t="s">
        <v>27</v>
      </c>
      <c r="E313" s="84"/>
      <c r="F313" s="26"/>
      <c r="G313" s="9" t="str">
        <f>IF(ISERROR(INDEX(Matches!$E:$E,MATCH($D313,Matches!F:F,0))),"",INDEX(Matches!$E:$E,MATCH($D313,Matches!F:F,0)))</f>
        <v/>
      </c>
      <c r="H313" s="10" t="s">
        <v>397</v>
      </c>
      <c r="I313" s="11" t="str">
        <f>IF(ISERROR(INDEX(Matches!$E:$E,MATCH($D313,Matches!F:F,0))),"",INDEX(Matches!$E:$E,MATCH($D313,Matches!F:F,0)))</f>
        <v/>
      </c>
      <c r="J313" s="12" t="str">
        <f>IF(ISERROR(INDEX(Matches!$E:$E,MATCH($D313,Matches!G:G,0))),"",INDEX(Matches!$E:$E,MATCH($D313,Matches!G:G,0)))</f>
        <v/>
      </c>
      <c r="K313" s="13" t="s">
        <v>397</v>
      </c>
      <c r="L313" s="14" t="str">
        <f>IF(ISERROR(INDEX(Matches!$E:$E,MATCH($D313,Matches!G:G,0))),"",INDEX(Matches!$E:$E,MATCH($D313,Matches!G:G,0)))</f>
        <v/>
      </c>
      <c r="M313" s="12" t="str">
        <f>IF(ISERROR(INDEX(Matches!$E:$E,MATCH($D313,Matches!H:H,0))),"",INDEX(Matches!$E:$E,MATCH($D313,Matches!H:H,0)))</f>
        <v/>
      </c>
      <c r="N313" s="13" t="s">
        <v>397</v>
      </c>
      <c r="O313" s="14" t="str">
        <f>IF(ISERROR(INDEX(Matches!$E:$E,MATCH($D313,Matches!H:H,0))),"",INDEX(Matches!$E:$E,MATCH($D313,Matches!H:H,0)))</f>
        <v/>
      </c>
      <c r="P313" s="12" t="str">
        <f>IF(ISERROR(INDEX(Matches!$E:$E,MATCH($D313,Matches!I:I,0))),"",INDEX(Matches!$E:$E,MATCH($D313,Matches!I:I,0)))</f>
        <v/>
      </c>
      <c r="Q313" s="13" t="s">
        <v>397</v>
      </c>
      <c r="R313" s="14" t="str">
        <f>IF(ISERROR(INDEX(Matches!$E:$E,MATCH($D313,Matches!I:I,0))),"",INDEX(Matches!$E:$E,MATCH($D313,Matches!I:I,0)))</f>
        <v/>
      </c>
      <c r="S313" s="12" t="str">
        <f>IF(ISERROR(INDEX(Matches!$E:$E,MATCH($D313,Matches!J:J,0))),"",INDEX(Matches!$E:$E,MATCH($D313,Matches!J:J,0)))</f>
        <v/>
      </c>
      <c r="T313" s="13" t="s">
        <v>397</v>
      </c>
      <c r="U313" s="14" t="str">
        <f>IF(ISERROR(INDEX(Matches!$E:$E,MATCH($D313,Matches!J:J,0))),"",INDEX(Matches!$E:$E,MATCH($D313,Matches!J:J,0)))</f>
        <v/>
      </c>
      <c r="V313" s="12" t="str">
        <f>IF(ISERROR(INDEX(Matches!$E:$E,MATCH($D313,Matches!K:K,0))),"",INDEX(Matches!$E:$E,MATCH($D313,Matches!K:K,0)))</f>
        <v>*</v>
      </c>
      <c r="W313" s="13" t="s">
        <v>397</v>
      </c>
      <c r="X313" s="14" t="str">
        <f>IF(ISERROR(INDEX(Matches!$E:$E,MATCH($D313,Matches!K:K,0))),"",INDEX(Matches!$E:$E,MATCH($D313,Matches!K:K,0)))</f>
        <v>*</v>
      </c>
      <c r="Y313" s="12" t="str">
        <f>IF(ISERROR(INDEX(Matches!$E:$E,MATCH($D313,Matches!L:L,0))),"",INDEX(Matches!$E:$E,MATCH($D313,Matches!L:L,0)))</f>
        <v/>
      </c>
      <c r="Z313" s="13" t="s">
        <v>397</v>
      </c>
      <c r="AA313" s="14" t="str">
        <f>IF(ISERROR(INDEX(Matches!$E:$E,MATCH($D313,Matches!L:L,0))),"",INDEX(Matches!$E:$E,MATCH($D313,Matches!L:L,0)))</f>
        <v/>
      </c>
    </row>
    <row r="314" spans="1:28" ht="30" customHeight="1" x14ac:dyDescent="0.25">
      <c r="B314" s="8" t="s">
        <v>105</v>
      </c>
      <c r="C314" s="8" t="s">
        <v>79</v>
      </c>
      <c r="D314" s="8" t="s">
        <v>71</v>
      </c>
      <c r="E314" s="8"/>
      <c r="F314" s="26"/>
      <c r="G314" s="12" t="str">
        <f>IF(ISERROR(INDEX(Matches!$E:$E,MATCH($D314,Matches!F:F,0))),"",INDEX(Matches!$E:$E,MATCH($D314,Matches!F:F,0)))</f>
        <v/>
      </c>
      <c r="H314" s="13" t="s">
        <v>397</v>
      </c>
      <c r="I314" s="15" t="str">
        <f>IF(ISERROR(INDEX(Matches!$E:$E,MATCH($D314,Matches!F:F,0))),"",INDEX(Matches!$E:$E,MATCH($D314,Matches!F:F,0)))</f>
        <v/>
      </c>
      <c r="J314" s="12" t="str">
        <f>IF(ISERROR(INDEX(Matches!$E:$E,MATCH($D314,Matches!G:G,0))),"",INDEX(Matches!$E:$E,MATCH($D314,Matches!G:G,0)))</f>
        <v>*</v>
      </c>
      <c r="K314" s="13" t="s">
        <v>397</v>
      </c>
      <c r="L314" s="14" t="str">
        <f>IF(ISERROR(INDEX(Matches!$E:$E,MATCH($D314,Matches!G:G,0))),"",INDEX(Matches!$E:$E,MATCH($D314,Matches!G:G,0)))</f>
        <v>*</v>
      </c>
      <c r="M314" s="12" t="str">
        <f>IF(ISERROR(INDEX(Matches!$E:$E,MATCH($D314,Matches!H:H,0))),"",INDEX(Matches!$E:$E,MATCH($D314,Matches!H:H,0)))</f>
        <v/>
      </c>
      <c r="N314" s="13" t="s">
        <v>397</v>
      </c>
      <c r="O314" s="14" t="str">
        <f>IF(ISERROR(INDEX(Matches!$E:$E,MATCH($D314,Matches!H:H,0))),"",INDEX(Matches!$E:$E,MATCH($D314,Matches!H:H,0)))</f>
        <v/>
      </c>
      <c r="P314" s="12" t="str">
        <f>IF(ISERROR(INDEX(Matches!$E:$E,MATCH($D314,Matches!I:I,0))),"",INDEX(Matches!$E:$E,MATCH($D314,Matches!I:I,0)))</f>
        <v/>
      </c>
      <c r="Q314" s="13" t="s">
        <v>397</v>
      </c>
      <c r="R314" s="14" t="str">
        <f>IF(ISERROR(INDEX(Matches!$E:$E,MATCH($D314,Matches!I:I,0))),"",INDEX(Matches!$E:$E,MATCH($D314,Matches!I:I,0)))</f>
        <v/>
      </c>
      <c r="S314" s="12" t="str">
        <f>IF(ISERROR(INDEX(Matches!$E:$E,MATCH($D314,Matches!J:J,0))),"",INDEX(Matches!$E:$E,MATCH($D314,Matches!J:J,0)))</f>
        <v/>
      </c>
      <c r="T314" s="13" t="s">
        <v>397</v>
      </c>
      <c r="U314" s="14" t="str">
        <f>IF(ISERROR(INDEX(Matches!$E:$E,MATCH($D314,Matches!J:J,0))),"",INDEX(Matches!$E:$E,MATCH($D314,Matches!J:J,0)))</f>
        <v/>
      </c>
      <c r="V314" s="12" t="str">
        <f>IF(ISERROR(INDEX(Matches!$E:$E,MATCH($D314,Matches!K:K,0))),"",INDEX(Matches!$E:$E,MATCH($D314,Matches!K:K,0)))</f>
        <v>*</v>
      </c>
      <c r="W314" s="13" t="s">
        <v>397</v>
      </c>
      <c r="X314" s="14" t="str">
        <f>IF(ISERROR(INDEX(Matches!$E:$E,MATCH($D314,Matches!K:K,0))),"",INDEX(Matches!$E:$E,MATCH($D314,Matches!K:K,0)))</f>
        <v>*</v>
      </c>
      <c r="Y314" s="12" t="str">
        <f>IF(ISERROR(INDEX(Matches!$E:$E,MATCH($D314,Matches!L:L,0))),"",INDEX(Matches!$E:$E,MATCH($D314,Matches!L:L,0)))</f>
        <v/>
      </c>
      <c r="Z314" s="13" t="s">
        <v>397</v>
      </c>
      <c r="AA314" s="14" t="str">
        <f>IF(ISERROR(INDEX(Matches!$E:$E,MATCH($D314,Matches!L:L,0))),"",INDEX(Matches!$E:$E,MATCH($D314,Matches!L:L,0)))</f>
        <v/>
      </c>
    </row>
    <row r="315" spans="1:28" ht="30" customHeight="1" x14ac:dyDescent="0.25">
      <c r="B315" s="8" t="s">
        <v>102</v>
      </c>
      <c r="C315" s="8" t="s">
        <v>79</v>
      </c>
      <c r="D315" s="8" t="s">
        <v>64</v>
      </c>
      <c r="E315" s="8"/>
      <c r="F315" s="26"/>
      <c r="G315" s="12" t="str">
        <f>IF(ISERROR(INDEX(Matches!$E:$E,MATCH($D315,Matches!F:F,0))),"",INDEX(Matches!$E:$E,MATCH($D315,Matches!F:F,0)))</f>
        <v/>
      </c>
      <c r="H315" s="13" t="s">
        <v>397</v>
      </c>
      <c r="I315" s="15" t="str">
        <f>IF(ISERROR(INDEX(Matches!$E:$E,MATCH($D315,Matches!F:F,0))),"",INDEX(Matches!$E:$E,MATCH($D315,Matches!F:F,0)))</f>
        <v/>
      </c>
      <c r="J315" s="12" t="str">
        <f>IF(ISERROR(INDEX(Matches!$E:$E,MATCH($D315,Matches!G:G,0))),"",INDEX(Matches!$E:$E,MATCH($D315,Matches!G:G,0)))</f>
        <v/>
      </c>
      <c r="K315" s="13" t="s">
        <v>397</v>
      </c>
      <c r="L315" s="14" t="str">
        <f>IF(ISERROR(INDEX(Matches!$E:$E,MATCH($D315,Matches!G:G,0))),"",INDEX(Matches!$E:$E,MATCH($D315,Matches!G:G,0)))</f>
        <v/>
      </c>
      <c r="M315" s="12" t="str">
        <f>IF(ISERROR(INDEX(Matches!$E:$E,MATCH($D315,Matches!H:H,0))),"",INDEX(Matches!$E:$E,MATCH($D315,Matches!H:H,0)))</f>
        <v/>
      </c>
      <c r="N315" s="13" t="s">
        <v>397</v>
      </c>
      <c r="O315" s="14" t="str">
        <f>IF(ISERROR(INDEX(Matches!$E:$E,MATCH($D315,Matches!H:H,0))),"",INDEX(Matches!$E:$E,MATCH($D315,Matches!H:H,0)))</f>
        <v/>
      </c>
      <c r="P315" s="12" t="str">
        <f>IF(ISERROR(INDEX(Matches!$E:$E,MATCH($D315,Matches!I:I,0))),"",INDEX(Matches!$E:$E,MATCH($D315,Matches!I:I,0)))</f>
        <v>*</v>
      </c>
      <c r="Q315" s="13" t="s">
        <v>397</v>
      </c>
      <c r="R315" s="14" t="str">
        <f>IF(ISERROR(INDEX(Matches!$E:$E,MATCH($D315,Matches!I:I,0))),"",INDEX(Matches!$E:$E,MATCH($D315,Matches!I:I,0)))</f>
        <v>*</v>
      </c>
      <c r="S315" s="12" t="str">
        <f>IF(ISERROR(INDEX(Matches!$E:$E,MATCH($D315,Matches!J:J,0))),"",INDEX(Matches!$E:$E,MATCH($D315,Matches!J:J,0)))</f>
        <v/>
      </c>
      <c r="T315" s="13" t="s">
        <v>397</v>
      </c>
      <c r="U315" s="14" t="str">
        <f>IF(ISERROR(INDEX(Matches!$E:$E,MATCH($D315,Matches!J:J,0))),"",INDEX(Matches!$E:$E,MATCH($D315,Matches!J:J,0)))</f>
        <v/>
      </c>
      <c r="V315" s="12" t="str">
        <f>IF(ISERROR(INDEX(Matches!$E:$E,MATCH($D315,Matches!K:K,0))),"",INDEX(Matches!$E:$E,MATCH($D315,Matches!K:K,0)))</f>
        <v/>
      </c>
      <c r="W315" s="13" t="s">
        <v>397</v>
      </c>
      <c r="X315" s="14" t="str">
        <f>IF(ISERROR(INDEX(Matches!$E:$E,MATCH($D315,Matches!K:K,0))),"",INDEX(Matches!$E:$E,MATCH($D315,Matches!K:K,0)))</f>
        <v/>
      </c>
      <c r="Y315" s="12" t="str">
        <f>IF(ISERROR(INDEX(Matches!$E:$E,MATCH($D315,Matches!L:L,0))),"",INDEX(Matches!$E:$E,MATCH($D315,Matches!L:L,0)))</f>
        <v>*</v>
      </c>
      <c r="Z315" s="13" t="s">
        <v>397</v>
      </c>
      <c r="AA315" s="14" t="str">
        <f>IF(ISERROR(INDEX(Matches!$E:$E,MATCH($D315,Matches!L:L,0))),"",INDEX(Matches!$E:$E,MATCH($D315,Matches!L:L,0)))</f>
        <v>*</v>
      </c>
    </row>
    <row r="316" spans="1:28" ht="30" customHeight="1" x14ac:dyDescent="0.25">
      <c r="B316" s="8" t="s">
        <v>155</v>
      </c>
      <c r="C316" s="8" t="s">
        <v>130</v>
      </c>
      <c r="D316" s="8" t="s">
        <v>17</v>
      </c>
      <c r="E316" s="8"/>
      <c r="F316" s="26"/>
      <c r="G316" s="12" t="str">
        <f>IF(ISERROR(INDEX(Matches!$E:$E,MATCH($D316,Matches!F:F,0))),"",INDEX(Matches!$E:$E,MATCH($D316,Matches!F:F,0)))</f>
        <v/>
      </c>
      <c r="H316" s="15"/>
      <c r="I316" s="15"/>
      <c r="J316" s="12" t="str">
        <f>IF(ISERROR(INDEX(Matches!$E:$E,MATCH($D316,Matches!G:G,0))),"",INDEX(Matches!$E:$E,MATCH($D316,Matches!G:G,0)))</f>
        <v>*</v>
      </c>
      <c r="K316" s="15"/>
      <c r="L316" s="14"/>
      <c r="M316" s="12" t="str">
        <f>IF(ISERROR(INDEX(Matches!$E:$E,MATCH($D316,Matches!H:H,0))),"",INDEX(Matches!$E:$E,MATCH($D316,Matches!H:H,0)))</f>
        <v/>
      </c>
      <c r="N316" s="15"/>
      <c r="O316" s="14"/>
      <c r="P316" s="12" t="str">
        <f>IF(ISERROR(INDEX(Matches!$E:$E,MATCH($D316,Matches!I:I,0))),"",INDEX(Matches!$E:$E,MATCH($D316,Matches!I:I,0)))</f>
        <v/>
      </c>
      <c r="Q316" s="15"/>
      <c r="R316" s="14"/>
      <c r="S316" s="12" t="str">
        <f>IF(ISERROR(INDEX(Matches!$E:$E,MATCH($D316,Matches!J:J,0))),"",INDEX(Matches!$E:$E,MATCH($D316,Matches!J:J,0)))</f>
        <v/>
      </c>
      <c r="T316" s="15"/>
      <c r="U316" s="14"/>
      <c r="V316" s="12" t="str">
        <f>IF(ISERROR(INDEX(Matches!$E:$E,MATCH($D316,Matches!K:K,0))),"",INDEX(Matches!$E:$E,MATCH($D316,Matches!K:K,0)))</f>
        <v>*</v>
      </c>
      <c r="W316" s="15"/>
      <c r="X316" s="14"/>
      <c r="Y316" s="12" t="str">
        <f>IF(ISERROR(INDEX(Matches!$E:$E,MATCH($D316,Matches!L:L,0))),"",INDEX(Matches!$E:$E,MATCH($D316,Matches!L:L,0)))</f>
        <v/>
      </c>
      <c r="Z316" s="15"/>
      <c r="AA316" s="14"/>
    </row>
    <row r="317" spans="1:28" ht="30" customHeight="1" x14ac:dyDescent="0.25">
      <c r="B317" s="8" t="s">
        <v>159</v>
      </c>
      <c r="C317" s="8" t="s">
        <v>130</v>
      </c>
      <c r="D317" s="8" t="s">
        <v>8</v>
      </c>
      <c r="E317" s="8"/>
      <c r="F317" s="26"/>
      <c r="G317" s="12" t="str">
        <f>IF(ISERROR(INDEX(Matches!$E:$E,MATCH($D317,Matches!F:F,0))),"",INDEX(Matches!$E:$E,MATCH($D317,Matches!F:F,0)))</f>
        <v/>
      </c>
      <c r="H317" s="15"/>
      <c r="I317" s="15"/>
      <c r="J317" s="12" t="str">
        <f>IF(ISERROR(INDEX(Matches!$E:$E,MATCH($D317,Matches!G:G,0))),"",INDEX(Matches!$E:$E,MATCH($D317,Matches!G:G,0)))</f>
        <v>*</v>
      </c>
      <c r="K317" s="15"/>
      <c r="L317" s="14"/>
      <c r="M317" s="12" t="str">
        <f>IF(ISERROR(INDEX(Matches!$E:$E,MATCH($D317,Matches!H:H,0))),"",INDEX(Matches!$E:$E,MATCH($D317,Matches!H:H,0)))</f>
        <v/>
      </c>
      <c r="N317" s="15"/>
      <c r="O317" s="14"/>
      <c r="P317" s="12" t="str">
        <f>IF(ISERROR(INDEX(Matches!$E:$E,MATCH($D317,Matches!I:I,0))),"",INDEX(Matches!$E:$E,MATCH($D317,Matches!I:I,0)))</f>
        <v/>
      </c>
      <c r="Q317" s="15"/>
      <c r="R317" s="14"/>
      <c r="S317" s="12" t="str">
        <f>IF(ISERROR(INDEX(Matches!$E:$E,MATCH($D317,Matches!J:J,0))),"",INDEX(Matches!$E:$E,MATCH($D317,Matches!J:J,0)))</f>
        <v/>
      </c>
      <c r="T317" s="15"/>
      <c r="U317" s="14"/>
      <c r="V317" s="12" t="str">
        <f>IF(ISERROR(INDEX(Matches!$E:$E,MATCH($D317,Matches!K:K,0))),"",INDEX(Matches!$E:$E,MATCH($D317,Matches!K:K,0)))</f>
        <v>*</v>
      </c>
      <c r="W317" s="15"/>
      <c r="X317" s="14"/>
      <c r="Y317" s="12" t="str">
        <f>IF(ISERROR(INDEX(Matches!$E:$E,MATCH($D317,Matches!L:L,0))),"",INDEX(Matches!$E:$E,MATCH($D317,Matches!L:L,0)))</f>
        <v/>
      </c>
      <c r="Z317" s="15"/>
      <c r="AA317" s="14"/>
    </row>
    <row r="318" spans="1:28" ht="30" customHeight="1" x14ac:dyDescent="0.25">
      <c r="B318" s="8" t="s">
        <v>147</v>
      </c>
      <c r="C318" s="8" t="s">
        <v>130</v>
      </c>
      <c r="D318" s="8" t="s">
        <v>49</v>
      </c>
      <c r="E318" s="8"/>
      <c r="F318" s="26"/>
      <c r="G318" s="12" t="str">
        <f>IF(ISERROR(INDEX(Matches!$E:$E,MATCH($D318,Matches!F:F,0))),"",INDEX(Matches!$E:$E,MATCH($D318,Matches!F:F,0)))</f>
        <v/>
      </c>
      <c r="H318" s="15"/>
      <c r="I318" s="15"/>
      <c r="J318" s="12" t="str">
        <f>IF(ISERROR(INDEX(Matches!$E:$E,MATCH($D318,Matches!G:G,0))),"",INDEX(Matches!$E:$E,MATCH($D318,Matches!G:G,0)))</f>
        <v>*</v>
      </c>
      <c r="K318" s="15"/>
      <c r="L318" s="14"/>
      <c r="M318" s="12" t="str">
        <f>IF(ISERROR(INDEX(Matches!$E:$E,MATCH($D318,Matches!H:H,0))),"",INDEX(Matches!$E:$E,MATCH($D318,Matches!H:H,0)))</f>
        <v/>
      </c>
      <c r="N318" s="15"/>
      <c r="O318" s="14"/>
      <c r="P318" s="12" t="str">
        <f>IF(ISERROR(INDEX(Matches!$E:$E,MATCH($D318,Matches!I:I,0))),"",INDEX(Matches!$E:$E,MATCH($D318,Matches!I:I,0)))</f>
        <v/>
      </c>
      <c r="Q318" s="15"/>
      <c r="R318" s="14"/>
      <c r="S318" s="12" t="str">
        <f>IF(ISERROR(INDEX(Matches!$E:$E,MATCH($D318,Matches!J:J,0))),"",INDEX(Matches!$E:$E,MATCH($D318,Matches!J:J,0)))</f>
        <v/>
      </c>
      <c r="T318" s="15"/>
      <c r="U318" s="14"/>
      <c r="V318" s="12" t="str">
        <f>IF(ISERROR(INDEX(Matches!$E:$E,MATCH($D318,Matches!K:K,0))),"",INDEX(Matches!$E:$E,MATCH($D318,Matches!K:K,0)))</f>
        <v>*</v>
      </c>
      <c r="W318" s="15"/>
      <c r="X318" s="14"/>
      <c r="Y318" s="12" t="str">
        <f>IF(ISERROR(INDEX(Matches!$E:$E,MATCH($D318,Matches!L:L,0))),"",INDEX(Matches!$E:$E,MATCH($D318,Matches!L:L,0)))</f>
        <v/>
      </c>
      <c r="Z318" s="15"/>
      <c r="AA318" s="14"/>
    </row>
    <row r="319" spans="1:28" ht="30" customHeight="1" x14ac:dyDescent="0.25">
      <c r="B319" s="8" t="s">
        <v>217</v>
      </c>
      <c r="C319" s="8" t="s">
        <v>201</v>
      </c>
      <c r="D319" s="8" t="s">
        <v>60</v>
      </c>
      <c r="E319" s="8"/>
      <c r="F319" s="26"/>
      <c r="G319" s="12" t="str">
        <f>IF(ISERROR(INDEX(Matches!$E:$E,MATCH($D319,Matches!F:F,0))),"",INDEX(Matches!$E:$E,MATCH($D319,Matches!F:F,0)))</f>
        <v/>
      </c>
      <c r="H319" s="15"/>
      <c r="I319" s="15"/>
      <c r="J319" s="12" t="str">
        <f>IF(ISERROR(INDEX(Matches!$E:$E,MATCH($D319,Matches!G:G,0))),"",INDEX(Matches!$E:$E,MATCH($D319,Matches!G:G,0)))</f>
        <v>*</v>
      </c>
      <c r="K319" s="15"/>
      <c r="L319" s="14"/>
      <c r="M319" s="12" t="str">
        <f>IF(ISERROR(INDEX(Matches!$E:$E,MATCH($D319,Matches!H:H,0))),"",INDEX(Matches!$E:$E,MATCH($D319,Matches!H:H,0)))</f>
        <v/>
      </c>
      <c r="N319" s="15"/>
      <c r="O319" s="14"/>
      <c r="P319" s="12" t="str">
        <f>IF(ISERROR(INDEX(Matches!$E:$E,MATCH($D319,Matches!I:I,0))),"",INDEX(Matches!$E:$E,MATCH($D319,Matches!I:I,0)))</f>
        <v/>
      </c>
      <c r="Q319" s="15"/>
      <c r="R319" s="14"/>
      <c r="S319" s="12" t="str">
        <f>IF(ISERROR(INDEX(Matches!$E:$E,MATCH($D319,Matches!J:J,0))),"",INDEX(Matches!$E:$E,MATCH($D319,Matches!J:J,0)))</f>
        <v>*</v>
      </c>
      <c r="T319" s="15"/>
      <c r="U319" s="14"/>
      <c r="V319" s="12" t="str">
        <f>IF(ISERROR(INDEX(Matches!$E:$E,MATCH($D319,Matches!K:K,0))),"",INDEX(Matches!$E:$E,MATCH($D319,Matches!K:K,0)))</f>
        <v/>
      </c>
      <c r="W319" s="15"/>
      <c r="X319" s="14"/>
      <c r="Y319" s="12" t="str">
        <f>IF(ISERROR(INDEX(Matches!$E:$E,MATCH($D319,Matches!L:L,0))),"",INDEX(Matches!$E:$E,MATCH($D319,Matches!L:L,0)))</f>
        <v/>
      </c>
      <c r="Z319" s="15"/>
      <c r="AA319" s="14"/>
    </row>
    <row r="320" spans="1:28" ht="30" customHeight="1" x14ac:dyDescent="0.25">
      <c r="B320" s="8" t="s">
        <v>235</v>
      </c>
      <c r="C320" s="8" t="s">
        <v>201</v>
      </c>
      <c r="D320" s="8" t="s">
        <v>66</v>
      </c>
      <c r="E320" s="8"/>
      <c r="F320" s="26"/>
      <c r="G320" s="12" t="str">
        <f>IF(ISERROR(INDEX(Matches!$E:$E,MATCH($D320,Matches!F:F,0))),"",INDEX(Matches!$E:$E,MATCH($D320,Matches!F:F,0)))</f>
        <v/>
      </c>
      <c r="H320" s="15"/>
      <c r="I320" s="15"/>
      <c r="J320" s="12" t="str">
        <f>IF(ISERROR(INDEX(Matches!$E:$E,MATCH($D320,Matches!G:G,0))),"",INDEX(Matches!$E:$E,MATCH($D320,Matches!G:G,0)))</f>
        <v/>
      </c>
      <c r="K320" s="15"/>
      <c r="L320" s="14"/>
      <c r="M320" s="12" t="str">
        <f>IF(ISERROR(INDEX(Matches!$E:$E,MATCH($D320,Matches!H:H,0))),"",INDEX(Matches!$E:$E,MATCH($D320,Matches!H:H,0)))</f>
        <v>*</v>
      </c>
      <c r="N320" s="15"/>
      <c r="O320" s="14"/>
      <c r="P320" s="12" t="str">
        <f>IF(ISERROR(INDEX(Matches!$E:$E,MATCH($D320,Matches!I:I,0))),"",INDEX(Matches!$E:$E,MATCH($D320,Matches!I:I,0)))</f>
        <v/>
      </c>
      <c r="Q320" s="15"/>
      <c r="R320" s="14"/>
      <c r="S320" s="12" t="str">
        <f>IF(ISERROR(INDEX(Matches!$E:$E,MATCH($D320,Matches!J:J,0))),"",INDEX(Matches!$E:$E,MATCH($D320,Matches!J:J,0)))</f>
        <v/>
      </c>
      <c r="T320" s="15"/>
      <c r="U320" s="14"/>
      <c r="V320" s="12" t="str">
        <f>IF(ISERROR(INDEX(Matches!$E:$E,MATCH($D320,Matches!K:K,0))),"",INDEX(Matches!$E:$E,MATCH($D320,Matches!K:K,0)))</f>
        <v/>
      </c>
      <c r="W320" s="15"/>
      <c r="X320" s="14"/>
      <c r="Y320" s="12" t="str">
        <f>IF(ISERROR(INDEX(Matches!$E:$E,MATCH($D320,Matches!L:L,0))),"",INDEX(Matches!$E:$E,MATCH($D320,Matches!L:L,0)))</f>
        <v/>
      </c>
      <c r="Z320" s="15"/>
      <c r="AA320" s="14"/>
    </row>
    <row r="321" spans="1:29" ht="30" customHeight="1" x14ac:dyDescent="0.25">
      <c r="B321" s="8" t="s">
        <v>218</v>
      </c>
      <c r="C321" s="8" t="s">
        <v>201</v>
      </c>
      <c r="D321" s="8" t="s">
        <v>62</v>
      </c>
      <c r="E321" s="8"/>
      <c r="F321" s="26"/>
      <c r="G321" s="12" t="str">
        <f>IF(ISERROR(INDEX(Matches!$E:$E,MATCH($D321,Matches!F:F,0))),"",INDEX(Matches!$E:$E,MATCH($D321,Matches!F:F,0)))</f>
        <v/>
      </c>
      <c r="H321" s="15"/>
      <c r="I321" s="15"/>
      <c r="J321" s="12" t="str">
        <f>IF(ISERROR(INDEX(Matches!$E:$E,MATCH($D321,Matches!G:G,0))),"",INDEX(Matches!$E:$E,MATCH($D321,Matches!G:G,0)))</f>
        <v/>
      </c>
      <c r="K321" s="15"/>
      <c r="L321" s="14"/>
      <c r="M321" s="12" t="str">
        <f>IF(ISERROR(INDEX(Matches!$E:$E,MATCH($D321,Matches!H:H,0))),"",INDEX(Matches!$E:$E,MATCH($D321,Matches!H:H,0)))</f>
        <v/>
      </c>
      <c r="N321" s="15"/>
      <c r="O321" s="14"/>
      <c r="P321" s="12" t="str">
        <f>IF(ISERROR(INDEX(Matches!$E:$E,MATCH($D321,Matches!I:I,0))),"",INDEX(Matches!$E:$E,MATCH($D321,Matches!I:I,0)))</f>
        <v/>
      </c>
      <c r="Q321" s="15"/>
      <c r="R321" s="14"/>
      <c r="S321" s="12" t="str">
        <f>IF(ISERROR(INDEX(Matches!$E:$E,MATCH($D321,Matches!J:J,0))),"",INDEX(Matches!$E:$E,MATCH($D321,Matches!J:J,0)))</f>
        <v/>
      </c>
      <c r="T321" s="15"/>
      <c r="U321" s="14"/>
      <c r="V321" s="12" t="str">
        <f>IF(ISERROR(INDEX(Matches!$E:$E,MATCH($D321,Matches!K:K,0))),"",INDEX(Matches!$E:$E,MATCH($D321,Matches!K:K,0)))</f>
        <v>*</v>
      </c>
      <c r="W321" s="15"/>
      <c r="X321" s="14"/>
      <c r="Y321" s="12" t="str">
        <f>IF(ISERROR(INDEX(Matches!$E:$E,MATCH($D321,Matches!L:L,0))),"",INDEX(Matches!$E:$E,MATCH($D321,Matches!L:L,0)))</f>
        <v/>
      </c>
      <c r="Z321" s="15"/>
      <c r="AA321" s="14"/>
    </row>
    <row r="322" spans="1:29" ht="30" customHeight="1" x14ac:dyDescent="0.25">
      <c r="B322" s="8" t="s">
        <v>316</v>
      </c>
      <c r="C322" s="8" t="s">
        <v>201</v>
      </c>
      <c r="D322" s="8" t="s">
        <v>273</v>
      </c>
      <c r="E322" s="8"/>
      <c r="F322" s="26"/>
      <c r="G322" s="12" t="str">
        <f>IF(ISERROR(INDEX(Matches!$E:$E,MATCH($D322,Matches!F:F,0))),"",INDEX(Matches!$E:$E,MATCH($D322,Matches!F:F,0)))</f>
        <v/>
      </c>
      <c r="H322" s="15"/>
      <c r="I322" s="15"/>
      <c r="J322" s="12" t="str">
        <f>IF(ISERROR(INDEX(Matches!$E:$E,MATCH($D322,Matches!G:G,0))),"",INDEX(Matches!$E:$E,MATCH($D322,Matches!G:G,0)))</f>
        <v>*</v>
      </c>
      <c r="K322" s="15"/>
      <c r="L322" s="14"/>
      <c r="M322" s="12" t="str">
        <f>IF(ISERROR(INDEX(Matches!$E:$E,MATCH($D322,Matches!H:H,0))),"",INDEX(Matches!$E:$E,MATCH($D322,Matches!H:H,0)))</f>
        <v/>
      </c>
      <c r="N322" s="15"/>
      <c r="O322" s="14"/>
      <c r="P322" s="12" t="str">
        <f>IF(ISERROR(INDEX(Matches!$E:$E,MATCH($D322,Matches!I:I,0))),"",INDEX(Matches!$E:$E,MATCH($D322,Matches!I:I,0)))</f>
        <v/>
      </c>
      <c r="Q322" s="15"/>
      <c r="R322" s="14"/>
      <c r="S322" s="12" t="str">
        <f>IF(ISERROR(INDEX(Matches!$E:$E,MATCH($D322,Matches!J:J,0))),"",INDEX(Matches!$E:$E,MATCH($D322,Matches!J:J,0)))</f>
        <v/>
      </c>
      <c r="T322" s="15"/>
      <c r="U322" s="14"/>
      <c r="V322" s="12" t="str">
        <f>IF(ISERROR(INDEX(Matches!$E:$E,MATCH($D322,Matches!K:K,0))),"",INDEX(Matches!$E:$E,MATCH($D322,Matches!K:K,0)))</f>
        <v>*</v>
      </c>
      <c r="W322" s="15"/>
      <c r="X322" s="14"/>
      <c r="Y322" s="12" t="str">
        <f>IF(ISERROR(INDEX(Matches!$E:$E,MATCH($D322,Matches!L:L,0))),"",INDEX(Matches!$E:$E,MATCH($D322,Matches!L:L,0)))</f>
        <v/>
      </c>
      <c r="Z322" s="15"/>
      <c r="AA322" s="14"/>
    </row>
    <row r="323" spans="1:29" ht="30" customHeight="1" thickBot="1" x14ac:dyDescent="0.3">
      <c r="B323" s="27" t="s">
        <v>223</v>
      </c>
      <c r="C323" s="27" t="s">
        <v>201</v>
      </c>
      <c r="D323" s="27" t="s">
        <v>175</v>
      </c>
      <c r="E323" s="27"/>
      <c r="F323" s="26"/>
      <c r="G323" s="28" t="str">
        <f>IF(ISERROR(INDEX(Matches!$E:$E,MATCH($D323,Matches!F:F,0))),"",INDEX(Matches!$E:$E,MATCH($D323,Matches!F:F,0)))</f>
        <v/>
      </c>
      <c r="H323" s="17"/>
      <c r="I323" s="17"/>
      <c r="J323" s="28" t="str">
        <f>IF(ISERROR(INDEX(Matches!$E:$E,MATCH($D323,Matches!G:G,0))),"",INDEX(Matches!$E:$E,MATCH($D323,Matches!G:G,0)))</f>
        <v>*</v>
      </c>
      <c r="K323" s="17"/>
      <c r="L323" s="29"/>
      <c r="M323" s="28" t="str">
        <f>IF(ISERROR(INDEX(Matches!$E:$E,MATCH($D323,Matches!H:H,0))),"",INDEX(Matches!$E:$E,MATCH($D323,Matches!H:H,0)))</f>
        <v/>
      </c>
      <c r="N323" s="17"/>
      <c r="O323" s="29"/>
      <c r="P323" s="28" t="str">
        <f>IF(ISERROR(INDEX(Matches!$E:$E,MATCH($D323,Matches!I:I,0))),"",INDEX(Matches!$E:$E,MATCH($D323,Matches!I:I,0)))</f>
        <v/>
      </c>
      <c r="Q323" s="17"/>
      <c r="R323" s="29"/>
      <c r="S323" s="28" t="str">
        <f>IF(ISERROR(INDEX(Matches!$E:$E,MATCH($D323,Matches!J:J,0))),"",INDEX(Matches!$E:$E,MATCH($D323,Matches!J:J,0)))</f>
        <v/>
      </c>
      <c r="T323" s="17"/>
      <c r="U323" s="29"/>
      <c r="V323" s="28" t="str">
        <f>IF(ISERROR(INDEX(Matches!$E:$E,MATCH($D323,Matches!K:K,0))),"",INDEX(Matches!$E:$E,MATCH($D323,Matches!K:K,0)))</f>
        <v>*</v>
      </c>
      <c r="W323" s="17"/>
      <c r="X323" s="29"/>
      <c r="Y323" s="28" t="str">
        <f>IF(ISERROR(INDEX(Matches!$E:$E,MATCH($D323,Matches!L:L,0))),"",INDEX(Matches!$E:$E,MATCH($D323,Matches!L:L,0)))</f>
        <v/>
      </c>
      <c r="Z323" s="17"/>
      <c r="AA323" s="29"/>
    </row>
    <row r="324" spans="1:29" ht="30" customHeight="1" thickTop="1" x14ac:dyDescent="0.25">
      <c r="B324" s="30" t="s">
        <v>212</v>
      </c>
      <c r="C324" s="30" t="s">
        <v>201</v>
      </c>
      <c r="D324" s="30" t="s">
        <v>47</v>
      </c>
      <c r="E324" s="30"/>
      <c r="F324" s="31" t="s">
        <v>372</v>
      </c>
      <c r="G324" s="32" t="str">
        <f>IF(SUM(G313:G323)=0,"",SUM(G313:G323))</f>
        <v/>
      </c>
      <c r="H324" s="33"/>
      <c r="I324" s="33"/>
      <c r="J324" s="32" t="str">
        <f>IF(SUM(J313:J323)=0,"",SUM(J313:J323))</f>
        <v/>
      </c>
      <c r="K324" s="33"/>
      <c r="L324" s="34"/>
      <c r="M324" s="32" t="str">
        <f>IF(SUM(M313:M323)=0,"",SUM(M313:M323))</f>
        <v/>
      </c>
      <c r="N324" s="33"/>
      <c r="O324" s="34"/>
      <c r="P324" s="32" t="str">
        <f>IF(SUM(P313:P323)=0,"",SUM(P313:P323))</f>
        <v/>
      </c>
      <c r="Q324" s="33"/>
      <c r="R324" s="34"/>
      <c r="S324" s="32" t="str">
        <f>IF(SUM(S313:S323)=0,"",SUM(S313:S323))</f>
        <v/>
      </c>
      <c r="T324" s="33"/>
      <c r="U324" s="34"/>
      <c r="V324" s="32" t="str">
        <f>IF(SUM(V313:V323)=0,"",SUM(V313:V323))</f>
        <v/>
      </c>
      <c r="W324" s="33"/>
      <c r="X324" s="34"/>
      <c r="Y324" s="32" t="str">
        <f>IF(SUM(Y313:Y323)=0,"",SUM(Y313:Y323))</f>
        <v/>
      </c>
      <c r="Z324" s="33"/>
      <c r="AA324" s="34"/>
      <c r="AB324" s="2">
        <f>SUM(G324:AA324)</f>
        <v>0</v>
      </c>
    </row>
    <row r="325" spans="1:29" ht="30" customHeight="1" x14ac:dyDescent="0.25">
      <c r="B325" s="21"/>
      <c r="C325" s="21"/>
      <c r="D325" s="21"/>
      <c r="E325" s="21"/>
      <c r="F325" s="22" t="s">
        <v>375</v>
      </c>
      <c r="G325" s="12"/>
      <c r="H325" s="15"/>
      <c r="I325" s="15" t="str">
        <f>IF(SUM(I313:I315)=0,"",SUM(I313:I315))</f>
        <v/>
      </c>
      <c r="J325" s="12"/>
      <c r="K325" s="15"/>
      <c r="L325" s="15" t="str">
        <f>IF(SUM(L313:L315)=0,"",SUM(L313:L315))</f>
        <v/>
      </c>
      <c r="M325" s="12"/>
      <c r="N325" s="15"/>
      <c r="O325" s="15" t="str">
        <f>IF(SUM(O313:O315)=0,"",SUM(O313:O315))</f>
        <v/>
      </c>
      <c r="P325" s="12"/>
      <c r="Q325" s="15"/>
      <c r="R325" s="15" t="str">
        <f>IF(SUM(R313:R315)=0,"",SUM(R313:R315))</f>
        <v/>
      </c>
      <c r="S325" s="12"/>
      <c r="T325" s="15"/>
      <c r="U325" s="15" t="str">
        <f>IF(SUM(U313:U315)=0,"",SUM(U313:U315))</f>
        <v/>
      </c>
      <c r="V325" s="12"/>
      <c r="W325" s="15"/>
      <c r="X325" s="15" t="str">
        <f>IF(SUM(X313:X315)=0,"",SUM(X313:X315))</f>
        <v/>
      </c>
      <c r="Y325" s="12"/>
      <c r="Z325" s="15"/>
      <c r="AA325" s="15" t="str">
        <f>IF(SUM(AA313:AA315)=0,"",SUM(AA313:AA315))</f>
        <v/>
      </c>
      <c r="AB325" s="2">
        <f>SUM(G325:AA325)</f>
        <v>0</v>
      </c>
      <c r="AC325" s="3">
        <f>INT(SUM(G325:AA325)/3)</f>
        <v>0</v>
      </c>
    </row>
    <row r="326" spans="1:29" ht="30" customHeight="1" thickBot="1" x14ac:dyDescent="0.3">
      <c r="B326" s="21"/>
      <c r="C326" s="21"/>
      <c r="D326" s="21"/>
      <c r="E326" s="21"/>
      <c r="F326" s="16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2"/>
    </row>
    <row r="327" spans="1:29" ht="30" customHeight="1" x14ac:dyDescent="0.25">
      <c r="B327" s="21"/>
      <c r="C327" s="21"/>
      <c r="D327" s="21"/>
      <c r="E327" s="21"/>
      <c r="F327" s="18"/>
      <c r="G327" s="124">
        <f>IF((AB324-AC325)&lt;0,0,AB324-AC325)</f>
        <v>0</v>
      </c>
      <c r="H327" s="125"/>
      <c r="I327" s="126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"/>
    </row>
    <row r="328" spans="1:29" ht="30" customHeight="1" thickBot="1" x14ac:dyDescent="0.3">
      <c r="B328" s="21"/>
      <c r="C328" s="21"/>
      <c r="D328" s="21"/>
      <c r="E328" s="21"/>
      <c r="F328" s="18"/>
      <c r="G328" s="127"/>
      <c r="H328" s="128"/>
      <c r="I328" s="12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"/>
    </row>
    <row r="329" spans="1:29" ht="30" customHeight="1" x14ac:dyDescent="0.25">
      <c r="B329" s="21"/>
      <c r="C329" s="21"/>
      <c r="D329" s="21"/>
      <c r="E329" s="21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9" ht="30" customHeight="1" x14ac:dyDescent="0.25">
      <c r="B330" s="21"/>
      <c r="C330" s="21"/>
      <c r="D330" s="21"/>
      <c r="E330" s="21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9" ht="50.1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9" ht="24.95" customHeight="1" x14ac:dyDescent="0.25">
      <c r="B332" s="130" t="str">
        <f>INDEX(Fixtures!$F:$F,MATCH(A333,Fixtures!$A:$A,0))</f>
        <v>BREAST HOMAGE ALBION</v>
      </c>
      <c r="C332" s="131"/>
      <c r="D332" s="132"/>
      <c r="E332" s="136" t="str">
        <f>INDEX(Owners!$A:$A,MATCH(B332,Owners!$B:$B,0))</f>
        <v>Andy Clucas</v>
      </c>
      <c r="F332" s="137"/>
      <c r="G332" s="123" t="s">
        <v>390</v>
      </c>
      <c r="H332" s="123"/>
      <c r="I332" s="123"/>
      <c r="J332" s="123" t="s">
        <v>391</v>
      </c>
      <c r="K332" s="123"/>
      <c r="L332" s="123"/>
      <c r="M332" s="123" t="s">
        <v>392</v>
      </c>
      <c r="N332" s="123"/>
      <c r="O332" s="123"/>
      <c r="P332" s="123" t="s">
        <v>393</v>
      </c>
      <c r="Q332" s="123"/>
      <c r="R332" s="123"/>
      <c r="S332" s="123" t="s">
        <v>394</v>
      </c>
      <c r="T332" s="123"/>
      <c r="U332" s="123"/>
      <c r="V332" s="123" t="s">
        <v>395</v>
      </c>
      <c r="W332" s="123"/>
      <c r="X332" s="123"/>
      <c r="Y332" s="123" t="s">
        <v>396</v>
      </c>
      <c r="Z332" s="123"/>
      <c r="AA332" s="123"/>
    </row>
    <row r="333" spans="1:29" ht="24.95" customHeight="1" x14ac:dyDescent="0.25">
      <c r="A333" s="3">
        <f>A4+7</f>
        <v>25</v>
      </c>
      <c r="B333" s="133"/>
      <c r="C333" s="134"/>
      <c r="D333" s="135"/>
      <c r="E333" s="138"/>
      <c r="F333" s="139"/>
      <c r="G333" s="4" t="s">
        <v>372</v>
      </c>
      <c r="H333" s="5" t="s">
        <v>397</v>
      </c>
      <c r="I333" s="6" t="s">
        <v>375</v>
      </c>
      <c r="J333" s="4" t="s">
        <v>372</v>
      </c>
      <c r="K333" s="5" t="s">
        <v>397</v>
      </c>
      <c r="L333" s="7" t="s">
        <v>375</v>
      </c>
      <c r="M333" s="4" t="s">
        <v>372</v>
      </c>
      <c r="N333" s="5" t="s">
        <v>397</v>
      </c>
      <c r="O333" s="7" t="s">
        <v>375</v>
      </c>
      <c r="P333" s="4" t="s">
        <v>372</v>
      </c>
      <c r="Q333" s="5" t="s">
        <v>397</v>
      </c>
      <c r="R333" s="7" t="s">
        <v>375</v>
      </c>
      <c r="S333" s="4" t="s">
        <v>372</v>
      </c>
      <c r="T333" s="5" t="s">
        <v>397</v>
      </c>
      <c r="U333" s="7" t="s">
        <v>375</v>
      </c>
      <c r="V333" s="4" t="s">
        <v>372</v>
      </c>
      <c r="W333" s="5" t="s">
        <v>397</v>
      </c>
      <c r="X333" s="7" t="s">
        <v>375</v>
      </c>
      <c r="Y333" s="4" t="s">
        <v>372</v>
      </c>
      <c r="Z333" s="5" t="s">
        <v>397</v>
      </c>
      <c r="AA333" s="7" t="s">
        <v>375</v>
      </c>
    </row>
    <row r="334" spans="1:29" ht="30" customHeight="1" x14ac:dyDescent="0.25">
      <c r="B334" s="8"/>
      <c r="C334" s="8"/>
      <c r="D334" s="8"/>
      <c r="E334" s="85"/>
      <c r="F334" s="26"/>
      <c r="G334" s="9" t="str">
        <f>IF(ISERROR(INDEX(Matches!$E:$E,MATCH($D334,Matches!F:F,0))),"",INDEX(Matches!$E:$E,MATCH($D334,Matches!F:F,0)))</f>
        <v/>
      </c>
      <c r="H334" s="10" t="s">
        <v>397</v>
      </c>
      <c r="I334" s="11" t="str">
        <f>IF(ISERROR(INDEX(Matches!$E:$E,MATCH($D334,Matches!F:F,0))),"",INDEX(Matches!$E:$E,MATCH($D334,Matches!F:F,0)))</f>
        <v/>
      </c>
      <c r="J334" s="12" t="str">
        <f>IF(ISERROR(INDEX(Matches!$E:$E,MATCH($D334,Matches!G:G,0))),"",INDEX(Matches!$E:$E,MATCH($D334,Matches!G:G,0)))</f>
        <v/>
      </c>
      <c r="K334" s="13" t="s">
        <v>397</v>
      </c>
      <c r="L334" s="14" t="str">
        <f>IF(ISERROR(INDEX(Matches!$E:$E,MATCH($D334,Matches!G:G,0))),"",INDEX(Matches!$E:$E,MATCH($D334,Matches!G:G,0)))</f>
        <v/>
      </c>
      <c r="M334" s="12" t="str">
        <f>IF(ISERROR(INDEX(Matches!$E:$E,MATCH($D334,Matches!H:H,0))),"",INDEX(Matches!$E:$E,MATCH($D334,Matches!H:H,0)))</f>
        <v/>
      </c>
      <c r="N334" s="13" t="s">
        <v>397</v>
      </c>
      <c r="O334" s="14" t="str">
        <f>IF(ISERROR(INDEX(Matches!$E:$E,MATCH($D334,Matches!H:H,0))),"",INDEX(Matches!$E:$E,MATCH($D334,Matches!H:H,0)))</f>
        <v/>
      </c>
      <c r="P334" s="12" t="str">
        <f>IF(ISERROR(INDEX(Matches!$E:$E,MATCH($D334,Matches!I:I,0))),"",INDEX(Matches!$E:$E,MATCH($D334,Matches!I:I,0)))</f>
        <v/>
      </c>
      <c r="Q334" s="13" t="s">
        <v>397</v>
      </c>
      <c r="R334" s="14" t="str">
        <f>IF(ISERROR(INDEX(Matches!$E:$E,MATCH($D334,Matches!I:I,0))),"",INDEX(Matches!$E:$E,MATCH($D334,Matches!I:I,0)))</f>
        <v/>
      </c>
      <c r="S334" s="12" t="str">
        <f>IF(ISERROR(INDEX(Matches!$E:$E,MATCH($D334,Matches!J:J,0))),"",INDEX(Matches!$E:$E,MATCH($D334,Matches!J:J,0)))</f>
        <v/>
      </c>
      <c r="T334" s="13" t="s">
        <v>397</v>
      </c>
      <c r="U334" s="14" t="str">
        <f>IF(ISERROR(INDEX(Matches!$E:$E,MATCH($D334,Matches!J:J,0))),"",INDEX(Matches!$E:$E,MATCH($D334,Matches!J:J,0)))</f>
        <v/>
      </c>
      <c r="V334" s="12" t="str">
        <f>IF(ISERROR(INDEX(Matches!$E:$E,MATCH($D334,Matches!K:K,0))),"",INDEX(Matches!$E:$E,MATCH($D334,Matches!K:K,0)))</f>
        <v/>
      </c>
      <c r="W334" s="13" t="s">
        <v>397</v>
      </c>
      <c r="X334" s="14" t="str">
        <f>IF(ISERROR(INDEX(Matches!$E:$E,MATCH($D334,Matches!K:K,0))),"",INDEX(Matches!$E:$E,MATCH($D334,Matches!K:K,0)))</f>
        <v/>
      </c>
      <c r="Y334" s="12" t="str">
        <f>IF(ISERROR(INDEX(Matches!$E:$E,MATCH($D334,Matches!L:L,0))),"",INDEX(Matches!$E:$E,MATCH($D334,Matches!L:L,0)))</f>
        <v/>
      </c>
      <c r="Z334" s="13" t="s">
        <v>397</v>
      </c>
      <c r="AA334" s="14" t="str">
        <f>IF(ISERROR(INDEX(Matches!$E:$E,MATCH($D334,Matches!L:L,0))),"",INDEX(Matches!$E:$E,MATCH($D334,Matches!L:L,0)))</f>
        <v/>
      </c>
    </row>
    <row r="335" spans="1:29" ht="30" customHeight="1" x14ac:dyDescent="0.25">
      <c r="B335" s="8"/>
      <c r="C335" s="8"/>
      <c r="D335" s="8"/>
      <c r="E335" s="20"/>
      <c r="F335" s="26"/>
      <c r="G335" s="12" t="str">
        <f>IF(ISERROR(INDEX(Matches!$E:$E,MATCH($D335,Matches!F:F,0))),"",INDEX(Matches!$E:$E,MATCH($D335,Matches!F:F,0)))</f>
        <v/>
      </c>
      <c r="H335" s="13" t="s">
        <v>397</v>
      </c>
      <c r="I335" s="15" t="str">
        <f>IF(ISERROR(INDEX(Matches!$E:$E,MATCH($D335,Matches!F:F,0))),"",INDEX(Matches!$E:$E,MATCH($D335,Matches!F:F,0)))</f>
        <v/>
      </c>
      <c r="J335" s="12" t="str">
        <f>IF(ISERROR(INDEX(Matches!$E:$E,MATCH($D335,Matches!G:G,0))),"",INDEX(Matches!$E:$E,MATCH($D335,Matches!G:G,0)))</f>
        <v/>
      </c>
      <c r="K335" s="13" t="s">
        <v>397</v>
      </c>
      <c r="L335" s="14" t="str">
        <f>IF(ISERROR(INDEX(Matches!$E:$E,MATCH($D335,Matches!G:G,0))),"",INDEX(Matches!$E:$E,MATCH($D335,Matches!G:G,0)))</f>
        <v/>
      </c>
      <c r="M335" s="12" t="str">
        <f>IF(ISERROR(INDEX(Matches!$E:$E,MATCH($D335,Matches!H:H,0))),"",INDEX(Matches!$E:$E,MATCH($D335,Matches!H:H,0)))</f>
        <v/>
      </c>
      <c r="N335" s="13" t="s">
        <v>397</v>
      </c>
      <c r="O335" s="14" t="str">
        <f>IF(ISERROR(INDEX(Matches!$E:$E,MATCH($D335,Matches!H:H,0))),"",INDEX(Matches!$E:$E,MATCH($D335,Matches!H:H,0)))</f>
        <v/>
      </c>
      <c r="P335" s="12" t="str">
        <f>IF(ISERROR(INDEX(Matches!$E:$E,MATCH($D335,Matches!I:I,0))),"",INDEX(Matches!$E:$E,MATCH($D335,Matches!I:I,0)))</f>
        <v/>
      </c>
      <c r="Q335" s="13" t="s">
        <v>397</v>
      </c>
      <c r="R335" s="14" t="str">
        <f>IF(ISERROR(INDEX(Matches!$E:$E,MATCH($D335,Matches!I:I,0))),"",INDEX(Matches!$E:$E,MATCH($D335,Matches!I:I,0)))</f>
        <v/>
      </c>
      <c r="S335" s="12" t="str">
        <f>IF(ISERROR(INDEX(Matches!$E:$E,MATCH($D335,Matches!J:J,0))),"",INDEX(Matches!$E:$E,MATCH($D335,Matches!J:J,0)))</f>
        <v/>
      </c>
      <c r="T335" s="13" t="s">
        <v>397</v>
      </c>
      <c r="U335" s="14" t="str">
        <f>IF(ISERROR(INDEX(Matches!$E:$E,MATCH($D335,Matches!J:J,0))),"",INDEX(Matches!$E:$E,MATCH($D335,Matches!J:J,0)))</f>
        <v/>
      </c>
      <c r="V335" s="12" t="str">
        <f>IF(ISERROR(INDEX(Matches!$E:$E,MATCH($D335,Matches!K:K,0))),"",INDEX(Matches!$E:$E,MATCH($D335,Matches!K:K,0)))</f>
        <v/>
      </c>
      <c r="W335" s="13" t="s">
        <v>397</v>
      </c>
      <c r="X335" s="14" t="str">
        <f>IF(ISERROR(INDEX(Matches!$E:$E,MATCH($D335,Matches!K:K,0))),"",INDEX(Matches!$E:$E,MATCH($D335,Matches!K:K,0)))</f>
        <v/>
      </c>
      <c r="Y335" s="12" t="str">
        <f>IF(ISERROR(INDEX(Matches!$E:$E,MATCH($D335,Matches!L:L,0))),"",INDEX(Matches!$E:$E,MATCH($D335,Matches!L:L,0)))</f>
        <v/>
      </c>
      <c r="Z335" s="13" t="s">
        <v>397</v>
      </c>
      <c r="AA335" s="14" t="str">
        <f>IF(ISERROR(INDEX(Matches!$E:$E,MATCH($D335,Matches!L:L,0))),"",INDEX(Matches!$E:$E,MATCH($D335,Matches!L:L,0)))</f>
        <v/>
      </c>
    </row>
    <row r="336" spans="1:29" ht="30" customHeight="1" x14ac:dyDescent="0.25">
      <c r="B336" s="8"/>
      <c r="C336" s="8"/>
      <c r="D336" s="8"/>
      <c r="E336" s="20"/>
      <c r="F336" s="26"/>
      <c r="G336" s="12" t="str">
        <f>IF(ISERROR(INDEX(Matches!$E:$E,MATCH($D336,Matches!F:F,0))),"",INDEX(Matches!$E:$E,MATCH($D336,Matches!F:F,0)))</f>
        <v/>
      </c>
      <c r="H336" s="13" t="s">
        <v>397</v>
      </c>
      <c r="I336" s="15" t="str">
        <f>IF(ISERROR(INDEX(Matches!$E:$E,MATCH($D336,Matches!F:F,0))),"",INDEX(Matches!$E:$E,MATCH($D336,Matches!F:F,0)))</f>
        <v/>
      </c>
      <c r="J336" s="12" t="str">
        <f>IF(ISERROR(INDEX(Matches!$E:$E,MATCH($D336,Matches!G:G,0))),"",INDEX(Matches!$E:$E,MATCH($D336,Matches!G:G,0)))</f>
        <v/>
      </c>
      <c r="K336" s="13" t="s">
        <v>397</v>
      </c>
      <c r="L336" s="14" t="str">
        <f>IF(ISERROR(INDEX(Matches!$E:$E,MATCH($D336,Matches!G:G,0))),"",INDEX(Matches!$E:$E,MATCH($D336,Matches!G:G,0)))</f>
        <v/>
      </c>
      <c r="M336" s="12" t="str">
        <f>IF(ISERROR(INDEX(Matches!$E:$E,MATCH($D336,Matches!H:H,0))),"",INDEX(Matches!$E:$E,MATCH($D336,Matches!H:H,0)))</f>
        <v/>
      </c>
      <c r="N336" s="13" t="s">
        <v>397</v>
      </c>
      <c r="O336" s="14" t="str">
        <f>IF(ISERROR(INDEX(Matches!$E:$E,MATCH($D336,Matches!H:H,0))),"",INDEX(Matches!$E:$E,MATCH($D336,Matches!H:H,0)))</f>
        <v/>
      </c>
      <c r="P336" s="12" t="str">
        <f>IF(ISERROR(INDEX(Matches!$E:$E,MATCH($D336,Matches!I:I,0))),"",INDEX(Matches!$E:$E,MATCH($D336,Matches!I:I,0)))</f>
        <v/>
      </c>
      <c r="Q336" s="13" t="s">
        <v>397</v>
      </c>
      <c r="R336" s="14" t="str">
        <f>IF(ISERROR(INDEX(Matches!$E:$E,MATCH($D336,Matches!I:I,0))),"",INDEX(Matches!$E:$E,MATCH($D336,Matches!I:I,0)))</f>
        <v/>
      </c>
      <c r="S336" s="12" t="str">
        <f>IF(ISERROR(INDEX(Matches!$E:$E,MATCH($D336,Matches!J:J,0))),"",INDEX(Matches!$E:$E,MATCH($D336,Matches!J:J,0)))</f>
        <v/>
      </c>
      <c r="T336" s="13" t="s">
        <v>397</v>
      </c>
      <c r="U336" s="14" t="str">
        <f>IF(ISERROR(INDEX(Matches!$E:$E,MATCH($D336,Matches!J:J,0))),"",INDEX(Matches!$E:$E,MATCH($D336,Matches!J:J,0)))</f>
        <v/>
      </c>
      <c r="V336" s="12" t="str">
        <f>IF(ISERROR(INDEX(Matches!$E:$E,MATCH($D336,Matches!K:K,0))),"",INDEX(Matches!$E:$E,MATCH($D336,Matches!K:K,0)))</f>
        <v/>
      </c>
      <c r="W336" s="13" t="s">
        <v>397</v>
      </c>
      <c r="X336" s="14" t="str">
        <f>IF(ISERROR(INDEX(Matches!$E:$E,MATCH($D336,Matches!K:K,0))),"",INDEX(Matches!$E:$E,MATCH($D336,Matches!K:K,0)))</f>
        <v/>
      </c>
      <c r="Y336" s="12" t="str">
        <f>IF(ISERROR(INDEX(Matches!$E:$E,MATCH($D336,Matches!L:L,0))),"",INDEX(Matches!$E:$E,MATCH($D336,Matches!L:L,0)))</f>
        <v/>
      </c>
      <c r="Z336" s="13" t="s">
        <v>397</v>
      </c>
      <c r="AA336" s="14" t="str">
        <f>IF(ISERROR(INDEX(Matches!$E:$E,MATCH($D336,Matches!L:L,0))),"",INDEX(Matches!$E:$E,MATCH($D336,Matches!L:L,0)))</f>
        <v/>
      </c>
    </row>
    <row r="337" spans="2:29" ht="30" customHeight="1" x14ac:dyDescent="0.25">
      <c r="B337" s="8"/>
      <c r="C337" s="8"/>
      <c r="D337" s="8"/>
      <c r="E337" s="20"/>
      <c r="F337" s="26"/>
      <c r="G337" s="12" t="str">
        <f>IF(ISERROR(INDEX(Matches!$E:$E,MATCH($D337,Matches!F:F,0))),"",INDEX(Matches!$E:$E,MATCH($D337,Matches!F:F,0)))</f>
        <v/>
      </c>
      <c r="H337" s="15"/>
      <c r="I337" s="15"/>
      <c r="J337" s="12" t="str">
        <f>IF(ISERROR(INDEX(Matches!$E:$E,MATCH($D337,Matches!G:G,0))),"",INDEX(Matches!$E:$E,MATCH($D337,Matches!G:G,0)))</f>
        <v/>
      </c>
      <c r="K337" s="15"/>
      <c r="L337" s="14"/>
      <c r="M337" s="12" t="str">
        <f>IF(ISERROR(INDEX(Matches!$E:$E,MATCH($D337,Matches!H:H,0))),"",INDEX(Matches!$E:$E,MATCH($D337,Matches!H:H,0)))</f>
        <v/>
      </c>
      <c r="N337" s="15"/>
      <c r="O337" s="14"/>
      <c r="P337" s="12" t="str">
        <f>IF(ISERROR(INDEX(Matches!$E:$E,MATCH($D337,Matches!I:I,0))),"",INDEX(Matches!$E:$E,MATCH($D337,Matches!I:I,0)))</f>
        <v/>
      </c>
      <c r="Q337" s="15"/>
      <c r="R337" s="14"/>
      <c r="S337" s="12" t="str">
        <f>IF(ISERROR(INDEX(Matches!$E:$E,MATCH($D337,Matches!J:J,0))),"",INDEX(Matches!$E:$E,MATCH($D337,Matches!J:J,0)))</f>
        <v/>
      </c>
      <c r="T337" s="15"/>
      <c r="U337" s="14"/>
      <c r="V337" s="12" t="str">
        <f>IF(ISERROR(INDEX(Matches!$E:$E,MATCH($D337,Matches!K:K,0))),"",INDEX(Matches!$E:$E,MATCH($D337,Matches!K:K,0)))</f>
        <v/>
      </c>
      <c r="W337" s="15"/>
      <c r="X337" s="14"/>
      <c r="Y337" s="12" t="str">
        <f>IF(ISERROR(INDEX(Matches!$E:$E,MATCH($D337,Matches!L:L,0))),"",INDEX(Matches!$E:$E,MATCH($D337,Matches!L:L,0)))</f>
        <v/>
      </c>
      <c r="Z337" s="15"/>
      <c r="AA337" s="14"/>
    </row>
    <row r="338" spans="2:29" ht="30" customHeight="1" x14ac:dyDescent="0.25">
      <c r="B338" s="8"/>
      <c r="C338" s="8"/>
      <c r="D338" s="8"/>
      <c r="E338" s="20"/>
      <c r="F338" s="26"/>
      <c r="G338" s="12" t="str">
        <f>IF(ISERROR(INDEX(Matches!$E:$E,MATCH($D338,Matches!F:F,0))),"",INDEX(Matches!$E:$E,MATCH($D338,Matches!F:F,0)))</f>
        <v/>
      </c>
      <c r="H338" s="15"/>
      <c r="I338" s="15"/>
      <c r="J338" s="12" t="str">
        <f>IF(ISERROR(INDEX(Matches!$E:$E,MATCH($D338,Matches!G:G,0))),"",INDEX(Matches!$E:$E,MATCH($D338,Matches!G:G,0)))</f>
        <v/>
      </c>
      <c r="K338" s="15"/>
      <c r="L338" s="14"/>
      <c r="M338" s="12" t="str">
        <f>IF(ISERROR(INDEX(Matches!$E:$E,MATCH($D338,Matches!H:H,0))),"",INDEX(Matches!$E:$E,MATCH($D338,Matches!H:H,0)))</f>
        <v/>
      </c>
      <c r="N338" s="15"/>
      <c r="O338" s="14"/>
      <c r="P338" s="12" t="str">
        <f>IF(ISERROR(INDEX(Matches!$E:$E,MATCH($D338,Matches!I:I,0))),"",INDEX(Matches!$E:$E,MATCH($D338,Matches!I:I,0)))</f>
        <v/>
      </c>
      <c r="Q338" s="15"/>
      <c r="R338" s="14"/>
      <c r="S338" s="12" t="str">
        <f>IF(ISERROR(INDEX(Matches!$E:$E,MATCH($D338,Matches!J:J,0))),"",INDEX(Matches!$E:$E,MATCH($D338,Matches!J:J,0)))</f>
        <v/>
      </c>
      <c r="T338" s="15"/>
      <c r="U338" s="14"/>
      <c r="V338" s="12" t="str">
        <f>IF(ISERROR(INDEX(Matches!$E:$E,MATCH($D338,Matches!K:K,0))),"",INDEX(Matches!$E:$E,MATCH($D338,Matches!K:K,0)))</f>
        <v/>
      </c>
      <c r="W338" s="15"/>
      <c r="X338" s="14"/>
      <c r="Y338" s="12" t="str">
        <f>IF(ISERROR(INDEX(Matches!$E:$E,MATCH($D338,Matches!L:L,0))),"",INDEX(Matches!$E:$E,MATCH($D338,Matches!L:L,0)))</f>
        <v/>
      </c>
      <c r="Z338" s="15"/>
      <c r="AA338" s="14"/>
    </row>
    <row r="339" spans="2:29" ht="30" customHeight="1" x14ac:dyDescent="0.25">
      <c r="B339" s="8"/>
      <c r="C339" s="8"/>
      <c r="D339" s="8"/>
      <c r="E339" s="20"/>
      <c r="F339" s="26"/>
      <c r="G339" s="12" t="str">
        <f>IF(ISERROR(INDEX(Matches!$E:$E,MATCH($D339,Matches!F:F,0))),"",INDEX(Matches!$E:$E,MATCH($D339,Matches!F:F,0)))</f>
        <v/>
      </c>
      <c r="H339" s="15"/>
      <c r="I339" s="15"/>
      <c r="J339" s="12" t="str">
        <f>IF(ISERROR(INDEX(Matches!$E:$E,MATCH($D339,Matches!G:G,0))),"",INDEX(Matches!$E:$E,MATCH($D339,Matches!G:G,0)))</f>
        <v/>
      </c>
      <c r="K339" s="15"/>
      <c r="L339" s="14"/>
      <c r="M339" s="12" t="str">
        <f>IF(ISERROR(INDEX(Matches!$E:$E,MATCH($D339,Matches!H:H,0))),"",INDEX(Matches!$E:$E,MATCH($D339,Matches!H:H,0)))</f>
        <v/>
      </c>
      <c r="N339" s="15"/>
      <c r="O339" s="14"/>
      <c r="P339" s="12" t="str">
        <f>IF(ISERROR(INDEX(Matches!$E:$E,MATCH($D339,Matches!I:I,0))),"",INDEX(Matches!$E:$E,MATCH($D339,Matches!I:I,0)))</f>
        <v/>
      </c>
      <c r="Q339" s="15"/>
      <c r="R339" s="14"/>
      <c r="S339" s="12" t="str">
        <f>IF(ISERROR(INDEX(Matches!$E:$E,MATCH($D339,Matches!J:J,0))),"",INDEX(Matches!$E:$E,MATCH($D339,Matches!J:J,0)))</f>
        <v/>
      </c>
      <c r="T339" s="15"/>
      <c r="U339" s="14"/>
      <c r="V339" s="12" t="str">
        <f>IF(ISERROR(INDEX(Matches!$E:$E,MATCH($D339,Matches!K:K,0))),"",INDEX(Matches!$E:$E,MATCH($D339,Matches!K:K,0)))</f>
        <v/>
      </c>
      <c r="W339" s="15"/>
      <c r="X339" s="14"/>
      <c r="Y339" s="12" t="str">
        <f>IF(ISERROR(INDEX(Matches!$E:$E,MATCH($D339,Matches!L:L,0))),"",INDEX(Matches!$E:$E,MATCH($D339,Matches!L:L,0)))</f>
        <v/>
      </c>
      <c r="Z339" s="15"/>
      <c r="AA339" s="14"/>
    </row>
    <row r="340" spans="2:29" ht="30" customHeight="1" x14ac:dyDescent="0.25">
      <c r="B340" s="8"/>
      <c r="C340" s="8"/>
      <c r="D340" s="8"/>
      <c r="E340" s="20"/>
      <c r="F340" s="26"/>
      <c r="G340" s="12" t="str">
        <f>IF(ISERROR(INDEX(Matches!$E:$E,MATCH($D340,Matches!F:F,0))),"",INDEX(Matches!$E:$E,MATCH($D340,Matches!F:F,0)))</f>
        <v/>
      </c>
      <c r="H340" s="15"/>
      <c r="I340" s="15"/>
      <c r="J340" s="12" t="str">
        <f>IF(ISERROR(INDEX(Matches!$E:$E,MATCH($D340,Matches!G:G,0))),"",INDEX(Matches!$E:$E,MATCH($D340,Matches!G:G,0)))</f>
        <v/>
      </c>
      <c r="K340" s="15"/>
      <c r="L340" s="14"/>
      <c r="M340" s="12" t="str">
        <f>IF(ISERROR(INDEX(Matches!$E:$E,MATCH($D340,Matches!H:H,0))),"",INDEX(Matches!$E:$E,MATCH($D340,Matches!H:H,0)))</f>
        <v/>
      </c>
      <c r="N340" s="15"/>
      <c r="O340" s="14"/>
      <c r="P340" s="12" t="str">
        <f>IF(ISERROR(INDEX(Matches!$E:$E,MATCH($D340,Matches!I:I,0))),"",INDEX(Matches!$E:$E,MATCH($D340,Matches!I:I,0)))</f>
        <v/>
      </c>
      <c r="Q340" s="15"/>
      <c r="R340" s="14"/>
      <c r="S340" s="12" t="str">
        <f>IF(ISERROR(INDEX(Matches!$E:$E,MATCH($D340,Matches!J:J,0))),"",INDEX(Matches!$E:$E,MATCH($D340,Matches!J:J,0)))</f>
        <v/>
      </c>
      <c r="T340" s="15"/>
      <c r="U340" s="14"/>
      <c r="V340" s="12" t="str">
        <f>IF(ISERROR(INDEX(Matches!$E:$E,MATCH($D340,Matches!K:K,0))),"",INDEX(Matches!$E:$E,MATCH($D340,Matches!K:K,0)))</f>
        <v/>
      </c>
      <c r="W340" s="15"/>
      <c r="X340" s="14"/>
      <c r="Y340" s="12" t="str">
        <f>IF(ISERROR(INDEX(Matches!$E:$E,MATCH($D340,Matches!L:L,0))),"",INDEX(Matches!$E:$E,MATCH($D340,Matches!L:L,0)))</f>
        <v/>
      </c>
      <c r="Z340" s="15"/>
      <c r="AA340" s="14"/>
    </row>
    <row r="341" spans="2:29" ht="30" customHeight="1" x14ac:dyDescent="0.25">
      <c r="B341" s="8"/>
      <c r="C341" s="8"/>
      <c r="D341" s="8"/>
      <c r="E341" s="20"/>
      <c r="F341" s="26"/>
      <c r="G341" s="12" t="str">
        <f>IF(ISERROR(INDEX(Matches!$E:$E,MATCH($D341,Matches!F:F,0))),"",INDEX(Matches!$E:$E,MATCH($D341,Matches!F:F,0)))</f>
        <v/>
      </c>
      <c r="H341" s="15"/>
      <c r="I341" s="15"/>
      <c r="J341" s="12" t="str">
        <f>IF(ISERROR(INDEX(Matches!$E:$E,MATCH($D341,Matches!G:G,0))),"",INDEX(Matches!$E:$E,MATCH($D341,Matches!G:G,0)))</f>
        <v/>
      </c>
      <c r="K341" s="15"/>
      <c r="L341" s="14"/>
      <c r="M341" s="12" t="str">
        <f>IF(ISERROR(INDEX(Matches!$E:$E,MATCH($D341,Matches!H:H,0))),"",INDEX(Matches!$E:$E,MATCH($D341,Matches!H:H,0)))</f>
        <v/>
      </c>
      <c r="N341" s="15"/>
      <c r="O341" s="14"/>
      <c r="P341" s="12" t="str">
        <f>IF(ISERROR(INDEX(Matches!$E:$E,MATCH($D341,Matches!I:I,0))),"",INDEX(Matches!$E:$E,MATCH($D341,Matches!I:I,0)))</f>
        <v/>
      </c>
      <c r="Q341" s="15"/>
      <c r="R341" s="14"/>
      <c r="S341" s="12" t="str">
        <f>IF(ISERROR(INDEX(Matches!$E:$E,MATCH($D341,Matches!J:J,0))),"",INDEX(Matches!$E:$E,MATCH($D341,Matches!J:J,0)))</f>
        <v/>
      </c>
      <c r="T341" s="15"/>
      <c r="U341" s="14"/>
      <c r="V341" s="12" t="str">
        <f>IF(ISERROR(INDEX(Matches!$E:$E,MATCH($D341,Matches!K:K,0))),"",INDEX(Matches!$E:$E,MATCH($D341,Matches!K:K,0)))</f>
        <v/>
      </c>
      <c r="W341" s="15"/>
      <c r="X341" s="14"/>
      <c r="Y341" s="12" t="str">
        <f>IF(ISERROR(INDEX(Matches!$E:$E,MATCH($D341,Matches!L:L,0))),"",INDEX(Matches!$E:$E,MATCH($D341,Matches!L:L,0)))</f>
        <v/>
      </c>
      <c r="Z341" s="15"/>
      <c r="AA341" s="14"/>
    </row>
    <row r="342" spans="2:29" ht="30" customHeight="1" x14ac:dyDescent="0.25">
      <c r="B342" s="8"/>
      <c r="C342" s="8"/>
      <c r="D342" s="8"/>
      <c r="E342" s="20"/>
      <c r="F342" s="26"/>
      <c r="G342" s="12" t="str">
        <f>IF(ISERROR(INDEX(Matches!$E:$E,MATCH($D342,Matches!F:F,0))),"",INDEX(Matches!$E:$E,MATCH($D342,Matches!F:F,0)))</f>
        <v/>
      </c>
      <c r="H342" s="15"/>
      <c r="I342" s="15"/>
      <c r="J342" s="12" t="str">
        <f>IF(ISERROR(INDEX(Matches!$E:$E,MATCH($D342,Matches!G:G,0))),"",INDEX(Matches!$E:$E,MATCH($D342,Matches!G:G,0)))</f>
        <v/>
      </c>
      <c r="K342" s="15"/>
      <c r="L342" s="14"/>
      <c r="M342" s="12" t="str">
        <f>IF(ISERROR(INDEX(Matches!$E:$E,MATCH($D342,Matches!H:H,0))),"",INDEX(Matches!$E:$E,MATCH($D342,Matches!H:H,0)))</f>
        <v/>
      </c>
      <c r="N342" s="15"/>
      <c r="O342" s="14"/>
      <c r="P342" s="12" t="str">
        <f>IF(ISERROR(INDEX(Matches!$E:$E,MATCH($D342,Matches!I:I,0))),"",INDEX(Matches!$E:$E,MATCH($D342,Matches!I:I,0)))</f>
        <v/>
      </c>
      <c r="Q342" s="15"/>
      <c r="R342" s="14"/>
      <c r="S342" s="12" t="str">
        <f>IF(ISERROR(INDEX(Matches!$E:$E,MATCH($D342,Matches!J:J,0))),"",INDEX(Matches!$E:$E,MATCH($D342,Matches!J:J,0)))</f>
        <v/>
      </c>
      <c r="T342" s="15"/>
      <c r="U342" s="14"/>
      <c r="V342" s="12" t="str">
        <f>IF(ISERROR(INDEX(Matches!$E:$E,MATCH($D342,Matches!K:K,0))),"",INDEX(Matches!$E:$E,MATCH($D342,Matches!K:K,0)))</f>
        <v/>
      </c>
      <c r="W342" s="15"/>
      <c r="X342" s="14"/>
      <c r="Y342" s="12" t="str">
        <f>IF(ISERROR(INDEX(Matches!$E:$E,MATCH($D342,Matches!L:L,0))),"",INDEX(Matches!$E:$E,MATCH($D342,Matches!L:L,0)))</f>
        <v/>
      </c>
      <c r="Z342" s="15"/>
      <c r="AA342" s="14"/>
    </row>
    <row r="343" spans="2:29" ht="30" customHeight="1" x14ac:dyDescent="0.25">
      <c r="B343" s="8"/>
      <c r="C343" s="8"/>
      <c r="D343" s="8"/>
      <c r="E343" s="20"/>
      <c r="F343" s="26"/>
      <c r="G343" s="12" t="str">
        <f>IF(ISERROR(INDEX(Matches!$E:$E,MATCH($D343,Matches!F:F,0))),"",INDEX(Matches!$E:$E,MATCH($D343,Matches!F:F,0)))</f>
        <v/>
      </c>
      <c r="H343" s="15"/>
      <c r="I343" s="15"/>
      <c r="J343" s="12" t="str">
        <f>IF(ISERROR(INDEX(Matches!$E:$E,MATCH($D343,Matches!G:G,0))),"",INDEX(Matches!$E:$E,MATCH($D343,Matches!G:G,0)))</f>
        <v/>
      </c>
      <c r="K343" s="15"/>
      <c r="L343" s="14"/>
      <c r="M343" s="12" t="str">
        <f>IF(ISERROR(INDEX(Matches!$E:$E,MATCH($D343,Matches!H:H,0))),"",INDEX(Matches!$E:$E,MATCH($D343,Matches!H:H,0)))</f>
        <v/>
      </c>
      <c r="N343" s="15"/>
      <c r="O343" s="14"/>
      <c r="P343" s="12" t="str">
        <f>IF(ISERROR(INDEX(Matches!$E:$E,MATCH($D343,Matches!I:I,0))),"",INDEX(Matches!$E:$E,MATCH($D343,Matches!I:I,0)))</f>
        <v/>
      </c>
      <c r="Q343" s="15"/>
      <c r="R343" s="14"/>
      <c r="S343" s="12" t="str">
        <f>IF(ISERROR(INDEX(Matches!$E:$E,MATCH($D343,Matches!J:J,0))),"",INDEX(Matches!$E:$E,MATCH($D343,Matches!J:J,0)))</f>
        <v/>
      </c>
      <c r="T343" s="15"/>
      <c r="U343" s="14"/>
      <c r="V343" s="12" t="str">
        <f>IF(ISERROR(INDEX(Matches!$E:$E,MATCH($D343,Matches!K:K,0))),"",INDEX(Matches!$E:$E,MATCH($D343,Matches!K:K,0)))</f>
        <v/>
      </c>
      <c r="W343" s="15"/>
      <c r="X343" s="14"/>
      <c r="Y343" s="12" t="str">
        <f>IF(ISERROR(INDEX(Matches!$E:$E,MATCH($D343,Matches!L:L,0))),"",INDEX(Matches!$E:$E,MATCH($D343,Matches!L:L,0)))</f>
        <v/>
      </c>
      <c r="Z343" s="15"/>
      <c r="AA343" s="14"/>
    </row>
    <row r="344" spans="2:29" ht="30" customHeight="1" thickBot="1" x14ac:dyDescent="0.3">
      <c r="B344" s="27"/>
      <c r="C344" s="27"/>
      <c r="D344" s="27"/>
      <c r="E344" s="35"/>
      <c r="F344" s="26"/>
      <c r="G344" s="28" t="str">
        <f>IF(ISERROR(INDEX(Matches!$E:$E,MATCH($D344,Matches!F:F,0))),"",INDEX(Matches!$E:$E,MATCH($D344,Matches!F:F,0)))</f>
        <v/>
      </c>
      <c r="H344" s="17"/>
      <c r="I344" s="17"/>
      <c r="J344" s="28" t="str">
        <f>IF(ISERROR(INDEX(Matches!$E:$E,MATCH($D344,Matches!G:G,0))),"",INDEX(Matches!$E:$E,MATCH($D344,Matches!G:G,0)))</f>
        <v/>
      </c>
      <c r="K344" s="17"/>
      <c r="L344" s="29"/>
      <c r="M344" s="28" t="str">
        <f>IF(ISERROR(INDEX(Matches!$E:$E,MATCH($D344,Matches!H:H,0))),"",INDEX(Matches!$E:$E,MATCH($D344,Matches!H:H,0)))</f>
        <v/>
      </c>
      <c r="N344" s="17"/>
      <c r="O344" s="29"/>
      <c r="P344" s="28" t="str">
        <f>IF(ISERROR(INDEX(Matches!$E:$E,MATCH($D344,Matches!I:I,0))),"",INDEX(Matches!$E:$E,MATCH($D344,Matches!I:I,0)))</f>
        <v/>
      </c>
      <c r="Q344" s="17"/>
      <c r="R344" s="29"/>
      <c r="S344" s="28" t="str">
        <f>IF(ISERROR(INDEX(Matches!$E:$E,MATCH($D344,Matches!J:J,0))),"",INDEX(Matches!$E:$E,MATCH($D344,Matches!J:J,0)))</f>
        <v/>
      </c>
      <c r="T344" s="17"/>
      <c r="U344" s="29"/>
      <c r="V344" s="28" t="str">
        <f>IF(ISERROR(INDEX(Matches!$E:$E,MATCH($D344,Matches!K:K,0))),"",INDEX(Matches!$E:$E,MATCH($D344,Matches!K:K,0)))</f>
        <v/>
      </c>
      <c r="W344" s="17"/>
      <c r="X344" s="29"/>
      <c r="Y344" s="28" t="str">
        <f>IF(ISERROR(INDEX(Matches!$E:$E,MATCH($D344,Matches!L:L,0))),"",INDEX(Matches!$E:$E,MATCH($D344,Matches!L:L,0)))</f>
        <v/>
      </c>
      <c r="Z344" s="17"/>
      <c r="AA344" s="29"/>
    </row>
    <row r="345" spans="2:29" ht="30" customHeight="1" thickTop="1" x14ac:dyDescent="0.25">
      <c r="B345" s="30"/>
      <c r="C345" s="30"/>
      <c r="D345" s="30"/>
      <c r="E345" s="36"/>
      <c r="F345" s="31" t="s">
        <v>372</v>
      </c>
      <c r="G345" s="32" t="str">
        <f>IF(SUM(G334:G344)=0,"",SUM(G334:G344))</f>
        <v/>
      </c>
      <c r="H345" s="33"/>
      <c r="I345" s="33"/>
      <c r="J345" s="32" t="str">
        <f>IF(SUM(J334:J344)=0,"",SUM(J334:J344))</f>
        <v/>
      </c>
      <c r="K345" s="33"/>
      <c r="L345" s="34"/>
      <c r="M345" s="32" t="str">
        <f>IF(SUM(M334:M344)=0,"",SUM(M334:M344))</f>
        <v/>
      </c>
      <c r="N345" s="33"/>
      <c r="O345" s="34"/>
      <c r="P345" s="32" t="str">
        <f>IF(SUM(P334:P344)=0,"",SUM(P334:P344))</f>
        <v/>
      </c>
      <c r="Q345" s="33"/>
      <c r="R345" s="34"/>
      <c r="S345" s="32" t="str">
        <f>IF(SUM(S334:S344)=0,"",SUM(S334:S344))</f>
        <v/>
      </c>
      <c r="T345" s="33"/>
      <c r="U345" s="34"/>
      <c r="V345" s="32" t="str">
        <f>IF(SUM(V334:V344)=0,"",SUM(V334:V344))</f>
        <v/>
      </c>
      <c r="W345" s="33"/>
      <c r="X345" s="34"/>
      <c r="Y345" s="32" t="str">
        <f>IF(SUM(Y334:Y344)=0,"",SUM(Y334:Y344))</f>
        <v/>
      </c>
      <c r="Z345" s="33"/>
      <c r="AA345" s="34"/>
      <c r="AB345" s="2">
        <f>SUM(G345:AA345)</f>
        <v>0</v>
      </c>
    </row>
    <row r="346" spans="2:29" ht="30" customHeight="1" x14ac:dyDescent="0.25">
      <c r="B346" s="21"/>
      <c r="C346" s="21"/>
      <c r="D346" s="21"/>
      <c r="E346" s="23"/>
      <c r="F346" s="22" t="s">
        <v>375</v>
      </c>
      <c r="G346" s="12"/>
      <c r="H346" s="15"/>
      <c r="I346" s="15" t="str">
        <f>IF(SUM(I334:I336)=0,"",SUM(I334:I336))</f>
        <v/>
      </c>
      <c r="J346" s="12"/>
      <c r="K346" s="15"/>
      <c r="L346" s="15" t="str">
        <f>IF(SUM(L334:L336)=0,"",SUM(L334:L336))</f>
        <v/>
      </c>
      <c r="M346" s="12"/>
      <c r="N346" s="15"/>
      <c r="O346" s="15" t="str">
        <f>IF(SUM(O334:O336)=0,"",SUM(O334:O336))</f>
        <v/>
      </c>
      <c r="P346" s="12"/>
      <c r="Q346" s="15"/>
      <c r="R346" s="15" t="str">
        <f>IF(SUM(R334:R336)=0,"",SUM(R334:R336))</f>
        <v/>
      </c>
      <c r="S346" s="12"/>
      <c r="T346" s="15"/>
      <c r="U346" s="15" t="str">
        <f>IF(SUM(U334:U336)=0,"",SUM(U334:U336))</f>
        <v/>
      </c>
      <c r="V346" s="12"/>
      <c r="W346" s="15"/>
      <c r="X346" s="15" t="str">
        <f>IF(SUM(X334:X336)=0,"",SUM(X334:X336))</f>
        <v/>
      </c>
      <c r="Y346" s="12"/>
      <c r="Z346" s="15"/>
      <c r="AA346" s="15" t="str">
        <f>IF(SUM(AA334:AA336)=0,"",SUM(AA334:AA336))</f>
        <v/>
      </c>
      <c r="AB346" s="2">
        <f>SUM(G346:AA346)</f>
        <v>0</v>
      </c>
      <c r="AC346" s="3">
        <f>INT(SUM(G346:AA346)/3)</f>
        <v>0</v>
      </c>
    </row>
    <row r="347" spans="2:29" ht="30" customHeight="1" thickBot="1" x14ac:dyDescent="0.3">
      <c r="B347" s="21"/>
      <c r="C347" s="21"/>
      <c r="D347" s="21"/>
      <c r="E347" s="24"/>
      <c r="F347" s="16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2"/>
    </row>
    <row r="348" spans="2:29" ht="30" customHeight="1" x14ac:dyDescent="0.25">
      <c r="B348" s="21"/>
      <c r="C348" s="21"/>
      <c r="D348" s="21"/>
      <c r="E348" s="24"/>
      <c r="F348" s="18"/>
      <c r="G348" s="124">
        <f>IF((AB345-AC346)&lt;0,0,AB345-AC346)</f>
        <v>0</v>
      </c>
      <c r="H348" s="125"/>
      <c r="I348" s="126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"/>
    </row>
    <row r="349" spans="2:29" ht="30" customHeight="1" thickBot="1" x14ac:dyDescent="0.3">
      <c r="B349" s="21"/>
      <c r="C349" s="21"/>
      <c r="D349" s="21"/>
      <c r="E349" s="24"/>
      <c r="F349" s="18"/>
      <c r="G349" s="127"/>
      <c r="H349" s="128"/>
      <c r="I349" s="12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"/>
    </row>
    <row r="350" spans="2:29" ht="30" customHeight="1" x14ac:dyDescent="0.25">
      <c r="B350" s="21"/>
      <c r="C350" s="21"/>
      <c r="D350" s="21"/>
      <c r="E350" s="24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2:29" ht="30" customHeight="1" x14ac:dyDescent="0.25">
      <c r="B351" s="21"/>
      <c r="C351" s="21"/>
      <c r="D351" s="21"/>
      <c r="E351" s="24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</sheetData>
  <mergeCells count="184">
    <mergeCell ref="B1:D1"/>
    <mergeCell ref="E1:I1"/>
    <mergeCell ref="J1:AA1"/>
    <mergeCell ref="B3:D4"/>
    <mergeCell ref="E3:F4"/>
    <mergeCell ref="G3:I3"/>
    <mergeCell ref="J3:L3"/>
    <mergeCell ref="M3:O3"/>
    <mergeCell ref="P3:R3"/>
    <mergeCell ref="S3:U3"/>
    <mergeCell ref="V24:X24"/>
    <mergeCell ref="Y24:AA24"/>
    <mergeCell ref="G40:I41"/>
    <mergeCell ref="B45:D45"/>
    <mergeCell ref="E45:I45"/>
    <mergeCell ref="J45:AA45"/>
    <mergeCell ref="V3:X3"/>
    <mergeCell ref="Y3:AA3"/>
    <mergeCell ref="G19:I20"/>
    <mergeCell ref="B24:D25"/>
    <mergeCell ref="E24:F25"/>
    <mergeCell ref="G24:I24"/>
    <mergeCell ref="J24:L24"/>
    <mergeCell ref="M24:O24"/>
    <mergeCell ref="P24:R24"/>
    <mergeCell ref="S24:U24"/>
    <mergeCell ref="S68:U68"/>
    <mergeCell ref="V68:X68"/>
    <mergeCell ref="Y68:AA68"/>
    <mergeCell ref="G84:I85"/>
    <mergeCell ref="B89:D89"/>
    <mergeCell ref="E89:I89"/>
    <mergeCell ref="J89:AA89"/>
    <mergeCell ref="S47:U47"/>
    <mergeCell ref="V47:X47"/>
    <mergeCell ref="Y47:AA47"/>
    <mergeCell ref="G63:I64"/>
    <mergeCell ref="B68:D69"/>
    <mergeCell ref="E68:F69"/>
    <mergeCell ref="G68:I68"/>
    <mergeCell ref="J68:L68"/>
    <mergeCell ref="M68:O68"/>
    <mergeCell ref="P68:R68"/>
    <mergeCell ref="B47:D48"/>
    <mergeCell ref="E47:F48"/>
    <mergeCell ref="G47:I47"/>
    <mergeCell ref="J47:L47"/>
    <mergeCell ref="M47:O47"/>
    <mergeCell ref="P47:R47"/>
    <mergeCell ref="S112:U112"/>
    <mergeCell ref="V112:X112"/>
    <mergeCell ref="Y112:AA112"/>
    <mergeCell ref="G128:I129"/>
    <mergeCell ref="B133:D133"/>
    <mergeCell ref="E133:I133"/>
    <mergeCell ref="J133:AA133"/>
    <mergeCell ref="S91:U91"/>
    <mergeCell ref="V91:X91"/>
    <mergeCell ref="Y91:AA91"/>
    <mergeCell ref="G107:I108"/>
    <mergeCell ref="B112:D113"/>
    <mergeCell ref="E112:F113"/>
    <mergeCell ref="G112:I112"/>
    <mergeCell ref="J112:L112"/>
    <mergeCell ref="M112:O112"/>
    <mergeCell ref="P112:R112"/>
    <mergeCell ref="B91:D92"/>
    <mergeCell ref="E91:F92"/>
    <mergeCell ref="G91:I91"/>
    <mergeCell ref="J91:L91"/>
    <mergeCell ref="M91:O91"/>
    <mergeCell ref="P91:R91"/>
    <mergeCell ref="S156:U156"/>
    <mergeCell ref="V156:X156"/>
    <mergeCell ref="Y156:AA156"/>
    <mergeCell ref="G172:I173"/>
    <mergeCell ref="B177:D177"/>
    <mergeCell ref="E177:I177"/>
    <mergeCell ref="J177:AA177"/>
    <mergeCell ref="S135:U135"/>
    <mergeCell ref="V135:X135"/>
    <mergeCell ref="Y135:AA135"/>
    <mergeCell ref="G151:I152"/>
    <mergeCell ref="B156:D157"/>
    <mergeCell ref="E156:F157"/>
    <mergeCell ref="G156:I156"/>
    <mergeCell ref="J156:L156"/>
    <mergeCell ref="M156:O156"/>
    <mergeCell ref="P156:R156"/>
    <mergeCell ref="B135:D136"/>
    <mergeCell ref="E135:F136"/>
    <mergeCell ref="G135:I135"/>
    <mergeCell ref="J135:L135"/>
    <mergeCell ref="M135:O135"/>
    <mergeCell ref="P135:R135"/>
    <mergeCell ref="S200:U200"/>
    <mergeCell ref="V200:X200"/>
    <mergeCell ref="Y200:AA200"/>
    <mergeCell ref="G216:I217"/>
    <mergeCell ref="B221:D221"/>
    <mergeCell ref="E221:I221"/>
    <mergeCell ref="J221:AA221"/>
    <mergeCell ref="S179:U179"/>
    <mergeCell ref="V179:X179"/>
    <mergeCell ref="Y179:AA179"/>
    <mergeCell ref="G195:I196"/>
    <mergeCell ref="B200:D201"/>
    <mergeCell ref="E200:F201"/>
    <mergeCell ref="G200:I200"/>
    <mergeCell ref="J200:L200"/>
    <mergeCell ref="M200:O200"/>
    <mergeCell ref="P200:R200"/>
    <mergeCell ref="B179:D180"/>
    <mergeCell ref="E179:F180"/>
    <mergeCell ref="G179:I179"/>
    <mergeCell ref="J179:L179"/>
    <mergeCell ref="M179:O179"/>
    <mergeCell ref="P179:R179"/>
    <mergeCell ref="S244:U244"/>
    <mergeCell ref="V244:X244"/>
    <mergeCell ref="Y244:AA244"/>
    <mergeCell ref="G260:I261"/>
    <mergeCell ref="B265:D265"/>
    <mergeCell ref="E265:I265"/>
    <mergeCell ref="J265:AA265"/>
    <mergeCell ref="S223:U223"/>
    <mergeCell ref="V223:X223"/>
    <mergeCell ref="Y223:AA223"/>
    <mergeCell ref="G239:I240"/>
    <mergeCell ref="B244:D245"/>
    <mergeCell ref="E244:F245"/>
    <mergeCell ref="G244:I244"/>
    <mergeCell ref="J244:L244"/>
    <mergeCell ref="M244:O244"/>
    <mergeCell ref="P244:R244"/>
    <mergeCell ref="B223:D224"/>
    <mergeCell ref="E223:F224"/>
    <mergeCell ref="G223:I223"/>
    <mergeCell ref="J223:L223"/>
    <mergeCell ref="M223:O223"/>
    <mergeCell ref="P223:R223"/>
    <mergeCell ref="S288:U288"/>
    <mergeCell ref="V288:X288"/>
    <mergeCell ref="Y288:AA288"/>
    <mergeCell ref="G304:I305"/>
    <mergeCell ref="B309:D309"/>
    <mergeCell ref="E309:I309"/>
    <mergeCell ref="J309:AA309"/>
    <mergeCell ref="S267:U267"/>
    <mergeCell ref="V267:X267"/>
    <mergeCell ref="Y267:AA267"/>
    <mergeCell ref="G283:I284"/>
    <mergeCell ref="B288:D289"/>
    <mergeCell ref="E288:F289"/>
    <mergeCell ref="G288:I288"/>
    <mergeCell ref="J288:L288"/>
    <mergeCell ref="M288:O288"/>
    <mergeCell ref="P288:R288"/>
    <mergeCell ref="B267:D268"/>
    <mergeCell ref="E267:F268"/>
    <mergeCell ref="G267:I267"/>
    <mergeCell ref="J267:L267"/>
    <mergeCell ref="M267:O267"/>
    <mergeCell ref="P267:R267"/>
    <mergeCell ref="S332:U332"/>
    <mergeCell ref="V332:X332"/>
    <mergeCell ref="Y332:AA332"/>
    <mergeCell ref="G348:I349"/>
    <mergeCell ref="S311:U311"/>
    <mergeCell ref="V311:X311"/>
    <mergeCell ref="Y311:AA311"/>
    <mergeCell ref="G327:I328"/>
    <mergeCell ref="B332:D333"/>
    <mergeCell ref="E332:F333"/>
    <mergeCell ref="G332:I332"/>
    <mergeCell ref="J332:L332"/>
    <mergeCell ref="M332:O332"/>
    <mergeCell ref="P332:R332"/>
    <mergeCell ref="B311:D312"/>
    <mergeCell ref="E311:F312"/>
    <mergeCell ref="G311:I311"/>
    <mergeCell ref="J311:L311"/>
    <mergeCell ref="M311:O311"/>
    <mergeCell ref="P311:R311"/>
  </mergeCell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in="1" max="26" man="1"/>
    <brk id="176" min="1" max="26" man="1"/>
    <brk id="220" min="1" max="26" man="1"/>
    <brk id="264" min="1" max="26" man="1"/>
    <brk id="308" min="1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24</vt:i4>
      </vt:variant>
    </vt:vector>
  </HeadingPairs>
  <TitlesOfParts>
    <vt:vector size="43" baseType="lpstr">
      <vt:lpstr>Latest </vt:lpstr>
      <vt:lpstr>Table</vt:lpstr>
      <vt:lpstr>W2</vt:lpstr>
      <vt:lpstr>W3</vt:lpstr>
      <vt:lpstr>Fixtures</vt:lpstr>
      <vt:lpstr>Squads</vt:lpstr>
      <vt:lpstr>CatD</vt:lpstr>
      <vt:lpstr>Diary</vt:lpstr>
      <vt:lpstr>WF</vt:lpstr>
      <vt:lpstr>WC</vt:lpstr>
      <vt:lpstr>WF4</vt:lpstr>
      <vt:lpstr>WC4</vt:lpstr>
      <vt:lpstr>Owners</vt:lpstr>
      <vt:lpstr>Matches</vt:lpstr>
      <vt:lpstr>W1</vt:lpstr>
      <vt:lpstr>W4</vt:lpstr>
      <vt:lpstr>W5</vt:lpstr>
      <vt:lpstr>W6</vt:lpstr>
      <vt:lpstr>tlge-tot</vt:lpstr>
      <vt:lpstr>'W2'!_ht1</vt:lpstr>
      <vt:lpstr>'W3'!_ht1</vt:lpstr>
      <vt:lpstr>'W4'!_ht1</vt:lpstr>
      <vt:lpstr>'W5'!_ht1</vt:lpstr>
      <vt:lpstr>'W6'!_ht1</vt:lpstr>
      <vt:lpstr>WC!_ht1</vt:lpstr>
      <vt:lpstr>'WC4'!_ht1</vt:lpstr>
      <vt:lpstr>WF!_ht1</vt:lpstr>
      <vt:lpstr>'WF4'!_ht1</vt:lpstr>
      <vt:lpstr>_ht1</vt:lpstr>
      <vt:lpstr>names</vt:lpstr>
      <vt:lpstr>owner</vt:lpstr>
      <vt:lpstr>Fixtures!Print_Area</vt:lpstr>
      <vt:lpstr>'tlge-tot'!Print_Area</vt:lpstr>
      <vt:lpstr>'W1'!Print_Area</vt:lpstr>
      <vt:lpstr>'W2'!Print_Area</vt:lpstr>
      <vt:lpstr>'W3'!Print_Area</vt:lpstr>
      <vt:lpstr>'W4'!Print_Area</vt:lpstr>
      <vt:lpstr>'W5'!Print_Area</vt:lpstr>
      <vt:lpstr>'W6'!Print_Area</vt:lpstr>
      <vt:lpstr>WC!Print_Area</vt:lpstr>
      <vt:lpstr>'WC4'!Print_Area</vt:lpstr>
      <vt:lpstr>WF!Print_Area</vt:lpstr>
      <vt:lpstr>'WF4'!Print_Area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2014-09-28T09:11:12Z</cp:lastPrinted>
  <dcterms:created xsi:type="dcterms:W3CDTF">2014-09-11T08:38:30Z</dcterms:created>
  <dcterms:modified xsi:type="dcterms:W3CDTF">2014-09-28T12:46:10Z</dcterms:modified>
</cp:coreProperties>
</file>